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8.xml" ContentType="application/vnd.openxmlformats-officedocument.drawing+xml"/>
  <Override PartName="/xl/drawings/drawing19.xml" ContentType="application/vnd.openxmlformats-officedocument.drawingml.chartshap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17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ml.chartshapes+xml"/>
  <Override PartName="/xl/charts/chart29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drawings/drawing13.xml" ContentType="application/vnd.openxmlformats-officedocument.drawingml.chartshapes+xml"/>
  <Override PartName="/xl/charts/chart27.xml" ContentType="application/vnd.openxmlformats-officedocument.drawingml.chart+xml"/>
  <Override PartName="/xl/drawings/drawing22.xml" ContentType="application/vnd.openxmlformats-officedocument.drawing+xml"/>
  <Override PartName="/xl/charts/chart36.xml" ContentType="application/vnd.openxmlformats-officedocument.drawingml.chart+xml"/>
  <Override PartName="/xl/drawings/drawing24.xml" ContentType="application/vnd.openxmlformats-officedocument.drawing+xml"/>
  <Override PartName="/xl/charts/chart3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drawings/drawing11.xml" ContentType="application/vnd.openxmlformats-officedocument.drawingml.chartshapes+xml"/>
  <Override PartName="/xl/charts/chart25.xml" ContentType="application/vnd.openxmlformats-officedocument.drawingml.chart+xml"/>
  <Override PartName="/xl/charts/chart34.xml" ContentType="application/vnd.openxmlformats-officedocument.drawingml.char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32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18.xml" ContentType="application/vnd.openxmlformats-officedocument.drawingml.chartshap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16.xml" ContentType="application/vnd.openxmlformats-officedocument.drawing+xml"/>
  <Override PartName="/xl/charts/chart39.xml" ContentType="application/vnd.openxmlformats-officedocument.drawingml.chart+xml"/>
  <Override PartName="/xl/drawings/drawing25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drawings/drawing14.xml" ContentType="application/vnd.openxmlformats-officedocument.drawingml.chartshapes+xml"/>
  <Override PartName="/xl/charts/chart28.xml" ContentType="application/vnd.openxmlformats-officedocument.drawingml.chart+xml"/>
  <Override PartName="/xl/drawings/drawing23.xml" ContentType="application/vnd.openxmlformats-officedocument.drawing+xml"/>
  <Override PartName="/xl/charts/chart37.xml" ContentType="application/vnd.openxmlformats-officedocument.drawingml.chart+xml"/>
  <Override PartName="/xl/charts/chart17.xml" ContentType="application/vnd.openxmlformats-officedocument.drawingml.chart+xml"/>
  <Override PartName="/xl/drawings/drawing12.xml" ContentType="application/vnd.openxmlformats-officedocument.drawingml.chartshapes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ml.chartshapes+xml"/>
  <Override PartName="/xl/charts/chart24.xml" ContentType="application/vnd.openxmlformats-officedocument.drawingml.chart+xml"/>
  <Override PartName="/xl/charts/chart33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2" windowWidth="10020" windowHeight="7680"/>
  </bookViews>
  <sheets>
    <sheet name="Blad1" sheetId="1" r:id="rId1"/>
    <sheet name="Blad2" sheetId="5" r:id="rId2"/>
    <sheet name="Blad3" sheetId="2" r:id="rId3"/>
    <sheet name="4" sheetId="19" r:id="rId4"/>
    <sheet name="5" sheetId="14" r:id="rId5"/>
    <sheet name="6" sheetId="6" r:id="rId6"/>
    <sheet name="7" sheetId="16" r:id="rId7"/>
    <sheet name="8" sheetId="15" r:id="rId8"/>
    <sheet name="9" sheetId="3" r:id="rId9"/>
    <sheet name="10" sheetId="17" r:id="rId10"/>
    <sheet name="11" sheetId="18" r:id="rId11"/>
    <sheet name="Extra blad" sheetId="20" r:id="rId12"/>
  </sheets>
  <calcPr calcId="125725"/>
</workbook>
</file>

<file path=xl/calcChain.xml><?xml version="1.0" encoding="utf-8"?>
<calcChain xmlns="http://schemas.openxmlformats.org/spreadsheetml/2006/main">
  <c r="G15" i="5"/>
  <c r="G16"/>
  <c r="G17"/>
  <c r="G18"/>
  <c r="C135" i="14"/>
  <c r="C134"/>
  <c r="C133"/>
  <c r="C132"/>
  <c r="C131"/>
  <c r="C130"/>
  <c r="I42" i="3"/>
  <c r="I41"/>
  <c r="I40"/>
  <c r="I39"/>
  <c r="I38"/>
  <c r="G42"/>
  <c r="G41"/>
  <c r="G40"/>
  <c r="G39"/>
  <c r="G38"/>
  <c r="G37"/>
  <c r="D22"/>
  <c r="I18"/>
  <c r="I17"/>
  <c r="I16"/>
  <c r="I15"/>
  <c r="I14"/>
  <c r="I13"/>
  <c r="F46"/>
  <c r="C22"/>
  <c r="B44"/>
  <c r="A44"/>
  <c r="B46"/>
  <c r="F13"/>
  <c r="B20"/>
  <c r="A20"/>
  <c r="B22"/>
  <c r="L76" i="17"/>
  <c r="K76"/>
  <c r="J76"/>
  <c r="I76"/>
  <c r="H76"/>
  <c r="L75"/>
  <c r="K75"/>
  <c r="J75"/>
  <c r="I75"/>
  <c r="H75"/>
  <c r="G76"/>
  <c r="G75"/>
  <c r="L74"/>
  <c r="K74"/>
  <c r="J74"/>
  <c r="I74"/>
  <c r="H74"/>
  <c r="G74"/>
  <c r="L62"/>
  <c r="K62"/>
  <c r="J62"/>
  <c r="I62"/>
  <c r="H62"/>
  <c r="G62"/>
  <c r="L61"/>
  <c r="K61"/>
  <c r="J61"/>
  <c r="I61"/>
  <c r="H61"/>
  <c r="G61"/>
  <c r="L60"/>
  <c r="K60"/>
  <c r="J60"/>
  <c r="I60"/>
  <c r="H60"/>
  <c r="G60"/>
  <c r="L59"/>
  <c r="K59"/>
  <c r="J59"/>
  <c r="I59"/>
  <c r="H59"/>
  <c r="G59"/>
  <c r="L58"/>
  <c r="K58"/>
  <c r="J58"/>
  <c r="I58"/>
  <c r="H58"/>
  <c r="G58"/>
  <c r="L57"/>
  <c r="K57"/>
  <c r="J57"/>
  <c r="I57"/>
  <c r="H57"/>
  <c r="G57"/>
  <c r="I56"/>
  <c r="J56"/>
  <c r="K56"/>
  <c r="L56"/>
  <c r="H56"/>
  <c r="D62"/>
  <c r="D61"/>
  <c r="D60"/>
  <c r="D59"/>
  <c r="D58"/>
  <c r="D57"/>
  <c r="B76"/>
  <c r="B75"/>
  <c r="B74"/>
  <c r="C73"/>
  <c r="B73"/>
  <c r="C72"/>
  <c r="B72"/>
  <c r="G69"/>
  <c r="C62"/>
  <c r="G68"/>
  <c r="C61"/>
  <c r="G67"/>
  <c r="C60"/>
  <c r="G66"/>
  <c r="C59"/>
  <c r="G65"/>
  <c r="C58"/>
  <c r="C57"/>
  <c r="C202" i="19"/>
  <c r="C201"/>
  <c r="C200"/>
  <c r="C199"/>
  <c r="C198"/>
  <c r="C197"/>
  <c r="C170"/>
  <c r="C42" i="3"/>
  <c r="D46"/>
  <c r="I37"/>
  <c r="F42"/>
  <c r="C41"/>
  <c r="F41"/>
  <c r="C40"/>
  <c r="F40"/>
  <c r="C39"/>
  <c r="F39"/>
  <c r="C38"/>
  <c r="C46"/>
  <c r="F38"/>
  <c r="F37"/>
  <c r="B37" i="18"/>
  <c r="B36"/>
  <c r="B35"/>
  <c r="C34"/>
  <c r="B34"/>
  <c r="C33"/>
  <c r="B33"/>
  <c r="H23"/>
  <c r="H30"/>
  <c r="G23"/>
  <c r="G30"/>
  <c r="F23"/>
  <c r="F30"/>
  <c r="E23"/>
  <c r="E30"/>
  <c r="D23"/>
  <c r="D30"/>
  <c r="H22"/>
  <c r="H29"/>
  <c r="G22"/>
  <c r="G29"/>
  <c r="F22"/>
  <c r="F29"/>
  <c r="E22"/>
  <c r="E29"/>
  <c r="D22"/>
  <c r="D29"/>
  <c r="H21"/>
  <c r="H28"/>
  <c r="G21"/>
  <c r="G28"/>
  <c r="F21"/>
  <c r="F28"/>
  <c r="E21"/>
  <c r="E28"/>
  <c r="D21"/>
  <c r="D28"/>
  <c r="H20"/>
  <c r="H27"/>
  <c r="G20"/>
  <c r="G27"/>
  <c r="F20"/>
  <c r="F27"/>
  <c r="E20"/>
  <c r="E27"/>
  <c r="D20"/>
  <c r="D27"/>
  <c r="H19"/>
  <c r="H26"/>
  <c r="G19"/>
  <c r="G26"/>
  <c r="F19"/>
  <c r="F26"/>
  <c r="E19"/>
  <c r="E26"/>
  <c r="D19"/>
  <c r="D26"/>
  <c r="H18"/>
  <c r="H25"/>
  <c r="G18"/>
  <c r="G25"/>
  <c r="F18"/>
  <c r="F25"/>
  <c r="E18"/>
  <c r="E25"/>
  <c r="D18"/>
  <c r="D25"/>
  <c r="B29" i="17"/>
  <c r="B31"/>
  <c r="B30"/>
  <c r="D23"/>
  <c r="D22"/>
  <c r="D21"/>
  <c r="D20"/>
  <c r="D18"/>
  <c r="D19"/>
  <c r="C23"/>
  <c r="C22"/>
  <c r="C21"/>
  <c r="C20"/>
  <c r="C19"/>
  <c r="C18"/>
  <c r="C28"/>
  <c r="C27"/>
  <c r="B28"/>
  <c r="B27"/>
  <c r="F15" i="5"/>
  <c r="F16"/>
  <c r="F17"/>
  <c r="F18"/>
  <c r="D35" i="18"/>
  <c r="E35"/>
  <c r="F35"/>
  <c r="G35"/>
  <c r="H35"/>
  <c r="D36"/>
  <c r="E36"/>
  <c r="F36"/>
  <c r="G36"/>
  <c r="H36"/>
  <c r="D37"/>
  <c r="E37"/>
  <c r="F37"/>
  <c r="G37"/>
  <c r="H37"/>
  <c r="D34"/>
  <c r="D33"/>
  <c r="E34"/>
  <c r="E33"/>
  <c r="F34"/>
  <c r="F33"/>
  <c r="G34"/>
  <c r="G33"/>
  <c r="H34"/>
  <c r="H33"/>
  <c r="H65" i="17"/>
  <c r="H66"/>
  <c r="H67"/>
  <c r="H68"/>
  <c r="H69"/>
  <c r="G64"/>
  <c r="H64"/>
  <c r="I64"/>
  <c r="I69"/>
  <c r="I68"/>
  <c r="I67"/>
  <c r="I66"/>
  <c r="I65"/>
  <c r="I73"/>
  <c r="I72"/>
  <c r="H73"/>
  <c r="H72"/>
  <c r="G73"/>
  <c r="G72"/>
  <c r="J64"/>
  <c r="J65"/>
  <c r="J66"/>
  <c r="J67"/>
  <c r="J68"/>
  <c r="J69"/>
  <c r="L69"/>
  <c r="K69"/>
  <c r="L68"/>
  <c r="K68"/>
  <c r="L67"/>
  <c r="K67"/>
  <c r="L66"/>
  <c r="K66"/>
  <c r="L65"/>
  <c r="K65"/>
  <c r="J73"/>
  <c r="J72"/>
  <c r="K64"/>
  <c r="K73"/>
  <c r="K72"/>
  <c r="L64"/>
  <c r="L73"/>
  <c r="L72"/>
</calcChain>
</file>

<file path=xl/sharedStrings.xml><?xml version="1.0" encoding="utf-8"?>
<sst xmlns="http://schemas.openxmlformats.org/spreadsheetml/2006/main" count="759" uniqueCount="550">
  <si>
    <t>WORD</t>
  </si>
  <si>
    <t>POWERPOINT</t>
  </si>
  <si>
    <t>EXCEL</t>
  </si>
  <si>
    <t>SPREADSHEET</t>
  </si>
  <si>
    <t xml:space="preserve">Tabellen </t>
  </si>
  <si>
    <t>Grafieken</t>
  </si>
  <si>
    <t>Tekenen</t>
  </si>
  <si>
    <t xml:space="preserve">      WERKBLADEN</t>
  </si>
  <si>
    <t>Ctrl</t>
  </si>
  <si>
    <t>Ctrl Home</t>
  </si>
  <si>
    <t>Spanning en Stroomsterkte door Weerstand</t>
  </si>
  <si>
    <t>Spanning</t>
  </si>
  <si>
    <t>Stroom</t>
  </si>
  <si>
    <t>Volt</t>
  </si>
  <si>
    <t>Ampere</t>
  </si>
  <si>
    <t>I</t>
  </si>
  <si>
    <t>Grootheid</t>
  </si>
  <si>
    <t>Symbool</t>
  </si>
  <si>
    <t>Eenheid</t>
  </si>
  <si>
    <t>Waarden</t>
  </si>
  <si>
    <t>U</t>
  </si>
  <si>
    <t>Getallen staan rechts</t>
  </si>
  <si>
    <t>Kun je aanpassen</t>
  </si>
  <si>
    <t>Range E10:G12</t>
  </si>
  <si>
    <t xml:space="preserve">    Druk op centreren</t>
  </si>
  <si>
    <t xml:space="preserve">    Select B6:C14</t>
  </si>
  <si>
    <t>Ω</t>
  </si>
  <si>
    <t>R = U/I</t>
  </si>
  <si>
    <t xml:space="preserve">Weerstand </t>
  </si>
  <si>
    <t>kopieer</t>
  </si>
  <si>
    <t>Plak</t>
  </si>
  <si>
    <t>Ohm met invoegen symbool</t>
  </si>
  <si>
    <t>Ga op cel staan</t>
  </si>
  <si>
    <t>Kijk ook naar edit lijn</t>
  </si>
  <si>
    <t>Significante cijfers</t>
  </si>
  <si>
    <t>Foutmelding, corrigeer of select en del</t>
  </si>
  <si>
    <t>Select E9</t>
  </si>
  <si>
    <t>Select E9:E13</t>
  </si>
  <si>
    <t>3 om te beginnen. Kunt er extra aan toevoegen</t>
  </si>
  <si>
    <t>kopie paste</t>
  </si>
  <si>
    <t>Schuiven</t>
  </si>
  <si>
    <t>Kolommen</t>
  </si>
  <si>
    <t>Rijen</t>
  </si>
  <si>
    <t xml:space="preserve">Toevoegen </t>
  </si>
  <si>
    <t>Selecteren</t>
  </si>
  <si>
    <t>Verwijderen</t>
  </si>
  <si>
    <t>Breder</t>
  </si>
  <si>
    <t>Smaller</t>
  </si>
  <si>
    <t>Hoger</t>
  </si>
  <si>
    <t>Lager</t>
  </si>
  <si>
    <t>Links</t>
  </si>
  <si>
    <t>Kopieren</t>
  </si>
  <si>
    <t>Cellen</t>
  </si>
  <si>
    <t>Click op grafiek met rechter muisknop</t>
  </si>
  <si>
    <t>Kies grafiektype spreiding met lijnen</t>
  </si>
  <si>
    <t>Houd ingedrukt om voorbeeld te bekijken</t>
  </si>
  <si>
    <t>Kies grafiektype lijn en doe hetzelfde</t>
  </si>
  <si>
    <t>Ga terug naar spreiding zonder lijnen</t>
  </si>
  <si>
    <t>Merk op dat de schaal van de X-as nu anders is</t>
  </si>
  <si>
    <t>Click op X-as en dan rechtermuisknop</t>
  </si>
  <si>
    <t>Wijzig primaire eenheid in 1, OK</t>
  </si>
  <si>
    <t>Zelfde kan met Y-as</t>
  </si>
  <si>
    <t>Kies grafiekopties, rastelijnen en click primair aan, OK</t>
  </si>
  <si>
    <t>Click op grafiek.</t>
  </si>
  <si>
    <t xml:space="preserve">Kies nu specificek het grafiekgebeid </t>
  </si>
  <si>
    <t>Tekengebied opmaken, Vlak, Geen, OK</t>
  </si>
  <si>
    <t>Grijs is nu wit (Transparant) geworden</t>
  </si>
  <si>
    <t>Kies een optie met lijnen</t>
  </si>
  <si>
    <t>TEKENEN</t>
  </si>
  <si>
    <t>Kies functie op werkbalk en teken ermee</t>
  </si>
  <si>
    <t>Selecteren door op te clicken</t>
  </si>
  <si>
    <t>Dan kun je tekst editen</t>
  </si>
  <si>
    <t>Voor lettertype de rechtermuisknop</t>
  </si>
  <si>
    <t>DIAGRAMMEN, SCHEMA'S, E.D.</t>
  </si>
  <si>
    <t>Je kunt tekenen ook gebruiken om tekst of figuren toe te voegen aan je spreadsheet, tabellen en grafieken.</t>
  </si>
  <si>
    <t>Ook de print kan er echt anders uitkomen dan wat je op je scherm zag.</t>
  </si>
  <si>
    <t>Relatieve Cel</t>
  </si>
  <si>
    <t>Vaste Cel</t>
  </si>
  <si>
    <t>Kolom vast</t>
  </si>
  <si>
    <t>Rij Vast</t>
  </si>
  <si>
    <t>Bij verwijzen en kopieren is het volgende van belang.</t>
  </si>
  <si>
    <t>Verwijzen</t>
  </si>
  <si>
    <t>Schuif E5 naar G6</t>
  </si>
  <si>
    <t>Kopieer D5 naar G5</t>
  </si>
  <si>
    <t>F14: = D15</t>
  </si>
  <si>
    <t>G14: =$D$15</t>
  </si>
  <si>
    <t>kopie F14:F18</t>
  </si>
  <si>
    <t>kopie G14:G18</t>
  </si>
  <si>
    <t>Anders word je tekening gesplitst over je spreadsheet en je grafiek.</t>
  </si>
  <si>
    <t xml:space="preserve">Dan net zolang schuiven en proberen totdat je scherm er raar uit ziet, maar je print wel goed is. </t>
  </si>
  <si>
    <r>
      <t>ERVARING</t>
    </r>
    <r>
      <rPr>
        <b/>
        <sz val="10"/>
        <rFont val="Arial"/>
        <family val="2"/>
      </rPr>
      <t xml:space="preserve">     </t>
    </r>
    <r>
      <rPr>
        <sz val="12"/>
        <rFont val="Arial"/>
        <family val="2"/>
      </rPr>
      <t>krijg je alleen door er veel mee te werken</t>
    </r>
  </si>
  <si>
    <t>Pas echt lastig is dat na het tekenen je tekenwerk kan verschuiven als je het formaat van je grafiek aanpast.</t>
  </si>
  <si>
    <t xml:space="preserve">Soms helpt het om je grafiek of een deel van je spreadsheet met de grafiek te kopieren en </t>
  </si>
  <si>
    <t>te plakken in Word met plakken speciaal afbeelding</t>
  </si>
  <si>
    <t>Als je op de grafiek clickt kun je ook Grafiekvenster clicken.</t>
  </si>
  <si>
    <t>Ook daar kun je in tekenen en dan de grafiek afdrukken.</t>
  </si>
  <si>
    <t>Let steeds goed op waar je aan het tekenen bent, spreadsheet, grafiek of in het grafiekvenster</t>
  </si>
  <si>
    <t>EXTRA INFORMATIE TOEVOEGEN  (Opleuken)</t>
  </si>
  <si>
    <t>De grafiek hangt af van hoe je tabel er uit ziet.</t>
  </si>
  <si>
    <t xml:space="preserve">Een lijn wordt (vaak) onderbroken door een lege cel in een rij of kolom. </t>
  </si>
  <si>
    <t>X</t>
  </si>
  <si>
    <t>Y</t>
  </si>
  <si>
    <t>Z</t>
  </si>
  <si>
    <t>Als je op de grafiek clickt kun je naar brongegevens.</t>
  </si>
  <si>
    <t>Je kunt dan zien of of de grafiek de juiste range bedekt.</t>
  </si>
  <si>
    <t>Als je mrmk op de grafiek clickt kleurt de tabel op</t>
  </si>
  <si>
    <t>In Excel kun je geavanceerde rekenprogramma's programmeren,</t>
  </si>
  <si>
    <t xml:space="preserve">Er zijn meerdere categorien met vele functies, o.a. wiskundig en statistisch. </t>
  </si>
  <si>
    <t>StdDEv</t>
  </si>
  <si>
    <t>Gemiddelde</t>
  </si>
  <si>
    <t>Richting</t>
  </si>
  <si>
    <t>Snijpunt</t>
  </si>
  <si>
    <t>Lineaire Regressielijn</t>
  </si>
  <si>
    <t>Bekijk de formule in D15</t>
  </si>
  <si>
    <t>Benadering Significant</t>
  </si>
  <si>
    <t>Is = 2,5*U</t>
  </si>
  <si>
    <t>Ilr = -0,8 + 2,7*U</t>
  </si>
  <si>
    <t>Richtingscoefficient lineaire regressielijn</t>
  </si>
  <si>
    <t>Snijpunt van deze lijn met de Y-as bij X = 0.</t>
  </si>
  <si>
    <t>Significant</t>
  </si>
  <si>
    <t>Correlatie</t>
  </si>
  <si>
    <t>1 betekent dat het een zeer goed lineair verband is.</t>
  </si>
  <si>
    <t>Benadering Yb=</t>
  </si>
  <si>
    <t>'=0,5*X^2,1</t>
  </si>
  <si>
    <t>'=0,5*X^2,0</t>
  </si>
  <si>
    <t>'=0,5*X^1,9</t>
  </si>
  <si>
    <t>'=0,6*X^2</t>
  </si>
  <si>
    <t>'=0,4*X^2</t>
  </si>
  <si>
    <t>Deze voldoet vrij goed</t>
  </si>
  <si>
    <t>Click hierop en kijk in edit balk</t>
  </si>
  <si>
    <t>Type in G4:  = C5</t>
  </si>
  <si>
    <r>
      <t>Linearisatie Ylr=</t>
    </r>
    <r>
      <rPr>
        <sz val="16"/>
        <rFont val="Arial"/>
        <family val="2"/>
      </rPr>
      <t xml:space="preserve"> -</t>
    </r>
    <r>
      <rPr>
        <sz val="12"/>
        <rFont val="Arial"/>
        <family val="2"/>
      </rPr>
      <t>2,0+3*X</t>
    </r>
  </si>
  <si>
    <t>Verbanden</t>
  </si>
  <si>
    <t xml:space="preserve">Is een maat voor spreiding om gemiddelde </t>
  </si>
  <si>
    <t>Voorbeeld:</t>
  </si>
  <si>
    <t xml:space="preserve">Bij het tekenen in een grafiek moet je er voor zorgen dat je steeds de grafiek hebt aangeclikt. </t>
  </si>
  <si>
    <t>Soms herhaal je hiervoor de waarden van de X-as en/of voeg je extra lijnen toe.</t>
  </si>
  <si>
    <t>Tekst en Getallen</t>
  </si>
  <si>
    <t>Rekenen met Formules</t>
  </si>
  <si>
    <t>Je kunt de lineaire regressielijn ook berekenen met de grafische rekenmachine.</t>
  </si>
  <si>
    <t xml:space="preserve">Bij een Casio moet je het wat anders invoeren. </t>
  </si>
  <si>
    <t>GRAFISCHE REKENMACHINE</t>
  </si>
  <si>
    <t>Verplaatsen</t>
  </si>
  <si>
    <t>Demonstreer</t>
  </si>
  <si>
    <t>Betekenis $ teken</t>
  </si>
  <si>
    <t>Kopieeer</t>
  </si>
  <si>
    <t>Let op verschil</t>
  </si>
  <si>
    <t>MICROSOFT OFFICE</t>
  </si>
  <si>
    <t>Aanpassen</t>
  </si>
  <si>
    <t>Letters</t>
  </si>
  <si>
    <t>Rechts</t>
  </si>
  <si>
    <t xml:space="preserve">&amp; typen of </t>
  </si>
  <si>
    <t xml:space="preserve">verwijzing aanclicken </t>
  </si>
  <si>
    <t>F4 gebruiken 4x</t>
  </si>
  <si>
    <t>Tekst staat links</t>
  </si>
  <si>
    <t>waar je wil</t>
  </si>
  <si>
    <t xml:space="preserve">Je mag beginnen </t>
  </si>
  <si>
    <t xml:space="preserve">Je kunt alles </t>
  </si>
  <si>
    <t>opschuiven</t>
  </si>
  <si>
    <t>iets tussenvoegen</t>
  </si>
  <si>
    <t>etc</t>
  </si>
  <si>
    <t>Type in E9: =b9/c9 Enter</t>
  </si>
  <si>
    <r>
      <t>I</t>
    </r>
    <r>
      <rPr>
        <b/>
        <sz val="12"/>
        <rFont val="Arial"/>
        <family val="2"/>
      </rPr>
      <t>s</t>
    </r>
    <r>
      <rPr>
        <b/>
        <sz val="18"/>
        <rFont val="Arial"/>
        <family val="2"/>
      </rPr>
      <t xml:space="preserve"> = U / R</t>
    </r>
    <r>
      <rPr>
        <b/>
        <sz val="12"/>
        <rFont val="Arial"/>
        <family val="2"/>
      </rPr>
      <t>significant</t>
    </r>
  </si>
  <si>
    <r>
      <t>U</t>
    </r>
    <r>
      <rPr>
        <b/>
        <sz val="12"/>
        <rFont val="Arial"/>
        <family val="2"/>
      </rPr>
      <t>significant</t>
    </r>
  </si>
  <si>
    <t>GRAFIEK MAKEN</t>
  </si>
  <si>
    <t>Toevoegen, grafiek, spreiding zonder lijnen</t>
  </si>
  <si>
    <t>Volgende, Volgende</t>
  </si>
  <si>
    <t>Titel: U en I door weerstand</t>
  </si>
  <si>
    <t>X-as: Spanning U (V)</t>
  </si>
  <si>
    <t>Y-as: Stroom I (A), Volgende, Voltooien</t>
  </si>
  <si>
    <t>Schuif grafiek en pas formaat aan</t>
  </si>
  <si>
    <t>Click op een punt</t>
  </si>
  <si>
    <t>Rechtermuisknop</t>
  </si>
  <si>
    <t>Trendlijn toevoegen</t>
  </si>
  <si>
    <t>Lineair</t>
  </si>
  <si>
    <t>OK</t>
  </si>
  <si>
    <t>TRENDLIJN TOEVOEGEN</t>
  </si>
  <si>
    <t>Click trendlijn of legenda 2x</t>
  </si>
  <si>
    <t>OPMAAK</t>
  </si>
  <si>
    <t>Kies andere vorm en kleur</t>
  </si>
  <si>
    <t>Voeg lijn toe</t>
  </si>
  <si>
    <t>Pas lijn aan</t>
  </si>
  <si>
    <t>Kijk ook naar grafiek rechts</t>
  </si>
  <si>
    <t>GRAFIEK START</t>
  </si>
  <si>
    <t>OPMAAK TRENDLIJN</t>
  </si>
  <si>
    <t>OPMAAK SCHAAL</t>
  </si>
  <si>
    <t>Maak primaire eenheid 1, OK</t>
  </si>
  <si>
    <t>Dubbel click X-as, schaal</t>
  </si>
  <si>
    <t>TABEL MAKEN 2</t>
  </si>
  <si>
    <t>TABEL MAKEN 1</t>
  </si>
  <si>
    <t>(A)</t>
  </si>
  <si>
    <t>Kop tabel is aangepast</t>
  </si>
  <si>
    <t xml:space="preserve">Rs </t>
  </si>
  <si>
    <t>Select F8:F13</t>
  </si>
  <si>
    <t>Opmaak, getal,1</t>
  </si>
  <si>
    <t>Rs~</t>
  </si>
  <si>
    <t>C33 verwijst naar zelfde rij</t>
  </si>
  <si>
    <t>Grafiek, spreiding zonder lijnen</t>
  </si>
  <si>
    <t>Titels</t>
  </si>
  <si>
    <t>Voltooien</t>
  </si>
  <si>
    <t>aantal decimalen 1, OK</t>
  </si>
  <si>
    <t>Links dubbel click X-as, As opmaken, getal,getal</t>
  </si>
  <si>
    <t>Links dubbel click X-as, schaal</t>
  </si>
  <si>
    <t>minimum -2, maximum 6, OK</t>
  </si>
  <si>
    <t>Undo (Ctrl Z)</t>
  </si>
  <si>
    <t>Zelfde kan met Y schaal</t>
  </si>
  <si>
    <t>vink X primair</t>
  </si>
  <si>
    <t>Click rechts, grafiekopties, titels, edit</t>
  </si>
  <si>
    <t>Click titel langzaam 2x links, edit</t>
  </si>
  <si>
    <t>Click titel 1x links, verschuif</t>
  </si>
  <si>
    <t>TITELS AANPASSEN</t>
  </si>
  <si>
    <t>ANDERE ACHTERGROND</t>
  </si>
  <si>
    <t>TITELS EN RASTERLIJNEN</t>
  </si>
  <si>
    <t xml:space="preserve">Click rechts op grijze vlak, tekengebied opmaken </t>
  </si>
  <si>
    <t>Vink geen of kies kleur en patroon</t>
  </si>
  <si>
    <t>Bij spreiding worden de getallen op de X-as en Y-as gezet</t>
  </si>
  <si>
    <t>Spreiding zonder lijnen geeft alleen punten</t>
  </si>
  <si>
    <t>Je kunt andere grafieken kiezen</t>
  </si>
  <si>
    <t>Hiernaast staat spreidingsgrafiek van deze tabel</t>
  </si>
  <si>
    <t>Verander deze nu in gerafiektype lijn</t>
  </si>
  <si>
    <t>Merk op dat X-as nu volgorde weergeeft.</t>
  </si>
  <si>
    <t>Deze grafiek is geheel fout</t>
  </si>
  <si>
    <t>Bij grafiektype lijn wordt de volgorde in de tabel weergegeven</t>
  </si>
  <si>
    <t>Niet de waarden van U op schaal</t>
  </si>
  <si>
    <t xml:space="preserve">  Verwisselt</t>
  </si>
  <si>
    <t xml:space="preserve">De puntenlijn geeft onjuist beeld </t>
  </si>
  <si>
    <t>Bij grafiektype Lijn moeten de waarden in volgorde staan</t>
  </si>
  <si>
    <t>De stapgrootte moet steeds gelijk zijn.</t>
  </si>
  <si>
    <t>De trendlijn is anders en FOUT (zie grafioek rechts)</t>
  </si>
  <si>
    <t>Kies nu spredingdgrafiek met lijnen</t>
  </si>
  <si>
    <t xml:space="preserve">Rest is nog steeds goed </t>
  </si>
  <si>
    <t>Officieel mag je de punten niet verbinden en gebruik je spreiding zonder lijnen.</t>
  </si>
  <si>
    <t>Er zit nu een lus in de puntenlijn (zie meer naar rechts)</t>
  </si>
  <si>
    <t>Als je het in de praktijk toch even stiekem doet, moeten de getallen in oplopende volgorde staan.</t>
  </si>
  <si>
    <t>X -WAARDEN NIET IN OPLOPENDE VOLGORDE</t>
  </si>
  <si>
    <t xml:space="preserve">Tabel weer </t>
  </si>
  <si>
    <t>in volgorde</t>
  </si>
  <si>
    <t>Kies nu grafiektype lijn met twee lijnen boven elkaar</t>
  </si>
  <si>
    <t>Ga terug naar spreiding zonder lijn</t>
  </si>
  <si>
    <t>Merk op dat je de trendlijn bent kwijtgeraakt</t>
  </si>
  <si>
    <t>Let op waar de tekst nu staat</t>
  </si>
  <si>
    <t xml:space="preserve">Grafiek is nu weer goed </t>
  </si>
  <si>
    <t>Kies nu grafiektype lijn</t>
  </si>
  <si>
    <t>Grafiek nagenoeg gelijk, maar met lijn door punten</t>
  </si>
  <si>
    <t xml:space="preserve">Ook andere X-as en tekst verschoven </t>
  </si>
  <si>
    <t>Ga terug naar spreiding</t>
  </si>
  <si>
    <t>maar dat de tekst er nog wel staat</t>
  </si>
  <si>
    <t>Andere Grafiektypen  (en problemen daarbij)</t>
  </si>
  <si>
    <t>Grafiek Kopieeren</t>
  </si>
  <si>
    <t>I2</t>
  </si>
  <si>
    <t>EXTRA LIJNEN</t>
  </si>
  <si>
    <t>Click grafiek en merk kleur bij tabel op</t>
  </si>
  <si>
    <t xml:space="preserve">Sleep rechter blauw rechter blokje naar rechts </t>
  </si>
  <si>
    <t>Click opnieuw en nu linker blauw blokje naar rechts</t>
  </si>
  <si>
    <t>Merk op dat trendlijn nu geldt voor I2</t>
  </si>
  <si>
    <t>Maak grafiek voor gehele tabel</t>
  </si>
  <si>
    <t>Voeg 2e trendlijn toe voor I2 en maak deze blauw</t>
  </si>
  <si>
    <t>Zo kun je snel meerdere grafieken maken en printen</t>
  </si>
  <si>
    <t>PAS WEL DE TITELS AAN</t>
  </si>
  <si>
    <t>Click kopie</t>
  </si>
  <si>
    <t>Ga in cel staan waar de kopie moet komen</t>
  </si>
  <si>
    <t>Paste</t>
  </si>
  <si>
    <t>Als je vergeet eerst op een cel te gaan staan verandert de grafiek.</t>
  </si>
  <si>
    <t>Gebruik dan snel redo (Ctrl Z)</t>
  </si>
  <si>
    <t>(V)</t>
  </si>
  <si>
    <t xml:space="preserve">Kopieer grafiek </t>
  </si>
  <si>
    <t>Brongegevens</t>
  </si>
  <si>
    <t>Click kopie en merk op dat deze naar dezelfde tabel verwijst</t>
  </si>
  <si>
    <t>KOPIEREN VOOR ANDERE TABEL</t>
  </si>
  <si>
    <t>Click grafiek 1x links</t>
  </si>
  <si>
    <t>Click grafiek 1x rechts</t>
  </si>
  <si>
    <t>Kies juiste blad en selecteer andere tabel</t>
  </si>
  <si>
    <t>Pas titels en tekst aan</t>
  </si>
  <si>
    <t>NIET LINEAIR</t>
  </si>
  <si>
    <t>De grafiek geeft nu deze tabel weer</t>
  </si>
  <si>
    <t>Y zijn meetpunten</t>
  </si>
  <si>
    <t>Click een punt en voeg een linaire trendlijn toe</t>
  </si>
  <si>
    <t>Deze wijkt aanzienlijk af van de meetwaarden en is ongeschikt</t>
  </si>
  <si>
    <t>Click een punt en voeg een polynoom toe</t>
  </si>
  <si>
    <t>Deze gaat zo goed mogelijk tussen alle punten door</t>
  </si>
  <si>
    <t>De polynoom is veelal niet recht en komt dichter bij het theoretisch verband</t>
  </si>
  <si>
    <t>Pas kopie naar wens aan</t>
  </si>
  <si>
    <t>Zo kun je eenvoudig en snel meerdere grafieken maken</t>
  </si>
  <si>
    <t>Dat is bijzonder lastig en gaat meestal toch niet goed.</t>
  </si>
  <si>
    <t>Bij problemen kun je dan beter de grafiek deleten en opnieuw maken</t>
  </si>
  <si>
    <r>
      <t xml:space="preserve">BRONGEGEVENS </t>
    </r>
    <r>
      <rPr>
        <sz val="12"/>
        <rFont val="Arial"/>
        <family val="2"/>
      </rPr>
      <t>(NIET ZELF DE CODE WIJZIGEN)</t>
    </r>
  </si>
  <si>
    <t>(invoegen vormen)</t>
  </si>
  <si>
    <t>Voor de verdere opmaak eerst nog eens de rand aanclicken en dan de rechtermuisknop</t>
  </si>
  <si>
    <t xml:space="preserve">Dit kun je zien door afwisselent op de grafiek en ernaast te clicken </t>
  </si>
  <si>
    <t>RANGE KOPIEREN</t>
  </si>
  <si>
    <t>Je kunt ook een range kopieren met tabel en grafiek teglijkertijd</t>
  </si>
  <si>
    <t>Selecteer de range, kopie, ga op cel staan waar de range past, paste.</t>
  </si>
  <si>
    <t xml:space="preserve">Je kunt ook een aantal rijen geheel kopieren </t>
  </si>
  <si>
    <t>Click daarvoor op een rijnummer en rol de muis naar boven of beneden.</t>
  </si>
  <si>
    <t>Kopie, ga op cel in kolom A staan, paste</t>
  </si>
  <si>
    <t>Rijen worden gekopieerd zoals ze stonden, ongeacht hoe je de rijen geslecteerd hebt.</t>
  </si>
  <si>
    <t>Probeer dit maar eens door rijen 51 t/m 56 te kopieren naar rij 70</t>
  </si>
  <si>
    <t>Als ze in de geselecteerde rijen staan worden grafieken meegekopieerd.</t>
  </si>
  <si>
    <t>Probeer dit maar eens door rijen 24 t/m 46 te kopieren naar rij 80</t>
  </si>
  <si>
    <t>De kopie van de grafiek verwijst nog wel naar A27:B35</t>
  </si>
  <si>
    <t>DELETEN</t>
  </si>
  <si>
    <t>Je moet op de grafiek zelf clicken om deze te kunnen deleten.</t>
  </si>
  <si>
    <t>Bij deleten van ranges of rijen verdwijnt alleen de inhoud van de cellen.</t>
  </si>
  <si>
    <t>De opmaak van een cel of een tabel moet je apart verwijderen.</t>
  </si>
  <si>
    <t xml:space="preserve">Formule </t>
  </si>
  <si>
    <t>Formule geeft het theoretisch kwadratisch verband Y=0,2*X^2</t>
  </si>
  <si>
    <t>=a</t>
  </si>
  <si>
    <t>=b</t>
  </si>
  <si>
    <r>
      <t>Merk op dat de lineaire regressielijn niet door de oorsprong gaat (a</t>
    </r>
    <r>
      <rPr>
        <sz val="12"/>
        <rFont val="Arial"/>
        <family val="2"/>
      </rPr>
      <t>≠</t>
    </r>
    <r>
      <rPr>
        <sz val="12"/>
        <rFont val="Arial"/>
        <family val="2"/>
      </rPr>
      <t>0).</t>
    </r>
  </si>
  <si>
    <t>De lineaire regressie lijn is hetzelfde als de lineaire trendlijn in de grafiek</t>
  </si>
  <si>
    <t>Nu heb je de formule daarvoor</t>
  </si>
  <si>
    <t>Formules voor Lineaire Verbanden</t>
  </si>
  <si>
    <t>(Vorm Y=a*X+b)</t>
  </si>
  <si>
    <t>Men spreekt dan van lineaire regressie en correlatie, waarbij de afwijking van de punten tot deze lijn in totaliteit minimaal is.</t>
  </si>
  <si>
    <t>Hier passen we dit alleen maar toe.</t>
  </si>
  <si>
    <t>Het wat, hoe en waarom leer je later bij wiskunde</t>
  </si>
  <si>
    <t>In Excel gebruik je hiervoor de functies gemiddelde, Stdev (standaarafwijking), richting en snijpunt</t>
  </si>
  <si>
    <t>De formulkes voor de lineaire regressielijn is hieronder bepaald.</t>
  </si>
  <si>
    <t xml:space="preserve">Hoe je dit doet kun je vinden in de practica boekjes bij Getal &amp; Ruimte </t>
  </si>
  <si>
    <t>Ook in het hulpboek natuurkunde staat hoe je dit doet met een TI.</t>
  </si>
  <si>
    <t>Vaak weet je wel dat het een lineair verband is, maar ken je de waarden daarvoor niet.</t>
  </si>
  <si>
    <t>Deze moet je nu juist op basis van de meetgegevens bepalen.</t>
  </si>
  <si>
    <t>Als je het linaire verband kent, kun je in Excel de formule eenvoudig invoeren en  de berekende waarden in de grafiek weergeven</t>
  </si>
  <si>
    <t>Dan kun je enkele van de statistische formules in Excel gebruiken om het statistisch beste lineaire verband tussen de punten in de grafiek te bepalen.</t>
  </si>
  <si>
    <t>Benadering Yb=0,6*X^2 , Dus kwadratisch verband</t>
  </si>
  <si>
    <t>Moet zodicht mogelijk bij 1</t>
  </si>
  <si>
    <t>In een grafiek kun je door een niet linair verband een polynoom laten tekenen.</t>
  </si>
  <si>
    <t>Excel geeft daarvoor geen formule en de theorie daarover is niet eenvoudig.</t>
  </si>
  <si>
    <t xml:space="preserve">Bovendien heb je onderaan blad 4 al gezien dat een polynoom iets anders weergeeft dan het theoretisch verband </t>
  </si>
  <si>
    <t>Je begint met het een intelligente keuze of schatting van een vrij geschikte formule.</t>
  </si>
  <si>
    <t>Daarmee bereken je waarden en deze vergelijk je met de meetwaarden.</t>
  </si>
  <si>
    <t>Daarbij kun je eenvoudig zelf formules invoeren en gebruik maken van de Formules onder Invoegen.</t>
  </si>
  <si>
    <t>Hier beperken wij ons tot het zelf invoeren van een eenvoudige formule</t>
  </si>
  <si>
    <t>Een trendlijn is niet het zelfde als het theoretisch verband</t>
  </si>
  <si>
    <t>Ook een polynoom is niet hetzelfde als het theoretisch verband</t>
  </si>
  <si>
    <t>Theoretisch verband</t>
  </si>
  <si>
    <t>I=U/Rt</t>
  </si>
  <si>
    <t>stap</t>
  </si>
  <si>
    <t xml:space="preserve">Volgens deze methode is </t>
  </si>
  <si>
    <t>(Voor wie nu of later meer wil weten)</t>
  </si>
  <si>
    <t>TABELLEN</t>
  </si>
  <si>
    <t>Moet zo dicht mogelijk bij 0</t>
  </si>
  <si>
    <t>Moet zo dicht mogelijk bij 1</t>
  </si>
  <si>
    <t>Bovenste twee betreft verschil en zegt</t>
  </si>
  <si>
    <t>iets over de afwijking t.o.v. de formule</t>
  </si>
  <si>
    <t xml:space="preserve">Onderste drie betreft formule zelf en zegt iets over </t>
  </si>
  <si>
    <t>Verschil = Formule - I</t>
  </si>
  <si>
    <t>Verschil =  Formule - Meetwaarde Y</t>
  </si>
  <si>
    <t>Richting is bijna 1 en snijpunt bijna nul.</t>
  </si>
  <si>
    <t>en het gemiddelde van het verschil zo klein mogelijk is.</t>
  </si>
  <si>
    <t>Op basis X en Y</t>
  </si>
  <si>
    <t>Op basis formule en Y</t>
  </si>
  <si>
    <t>Op basis formule en I</t>
  </si>
  <si>
    <t>Op basis U en I</t>
  </si>
  <si>
    <t xml:space="preserve">Rt = 0,38 Ω   een goede keuze </t>
  </si>
  <si>
    <t>Het gemiddelde was 0,42 Ω</t>
  </si>
  <si>
    <r>
      <t xml:space="preserve">Op blad 8 moest je op basis van significantie Rs = 0,4 </t>
    </r>
    <r>
      <rPr>
        <sz val="12"/>
        <rFont val="Arial"/>
        <family val="2"/>
      </rPr>
      <t xml:space="preserve">Ω </t>
    </r>
    <r>
      <rPr>
        <sz val="12"/>
        <rFont val="Arial"/>
        <family val="2"/>
      </rPr>
      <t>concluderen</t>
    </r>
  </si>
  <si>
    <t>Met meer geavanceerde methoden kun je iets nauwkeuriger zijn en mag je afwijken van de significantie regel</t>
  </si>
  <si>
    <t>Click op G38</t>
  </si>
  <si>
    <t>Verwijst naar $D$42</t>
  </si>
  <si>
    <t>Dan kun je op basis daarvan statistisch meer nauwkeurig Rt bepalen</t>
  </si>
  <si>
    <t>In blad 4 is al aangegeven dat de lineaire regressielijn niet hetzelfde is als het theoretisch verband.</t>
  </si>
  <si>
    <t>THEORETISCH LINEAIR VERBAND (Formule op Y)</t>
  </si>
  <si>
    <r>
      <t>U</t>
    </r>
    <r>
      <rPr>
        <b/>
        <sz val="12"/>
        <rFont val="Arial"/>
        <family val="2"/>
      </rPr>
      <t>hoogste</t>
    </r>
  </si>
  <si>
    <r>
      <t>Ib= U / R</t>
    </r>
    <r>
      <rPr>
        <b/>
        <sz val="12"/>
        <rFont val="Arial"/>
        <family val="2"/>
      </rPr>
      <t>hoogste</t>
    </r>
  </si>
  <si>
    <t>Select A32:I40</t>
  </si>
  <si>
    <t>Verwijder legenda 2, 3 4 en 5  en 7</t>
  </si>
  <si>
    <t>Voeg trendlijn toe</t>
  </si>
  <si>
    <t>MAAK GRAFIEK MET SIGNIFICANTE LIJN EN HOOGSTE WAARDEN LIJN</t>
  </si>
  <si>
    <t xml:space="preserve">Onderaan blad 9 is al aangegeven dat je bij het het bepalen van het theoretisch verband je ook andere zaken moet meewegen. </t>
  </si>
  <si>
    <t>Je kunt de lineaire regressie methode ook anders gebruiken.</t>
  </si>
  <si>
    <t xml:space="preserve">Je kiest dan eerst een geschikte formule die het theoretisch verband vrij goed weergeeft. </t>
  </si>
  <si>
    <t>Met deze formule bereken je waarden Yf</t>
  </si>
  <si>
    <t xml:space="preserve">Vervolgens het verschil Yf-Y </t>
  </si>
  <si>
    <t xml:space="preserve">Daarna bereken je een aantal statistische gegevens. </t>
  </si>
  <si>
    <t>Vervolgens pas je de formule een aantal keren aan totdat zo goed mogelijk aan een aantal voorwaarden wordt voldaan.</t>
  </si>
  <si>
    <t>(click op de cellen en bekijk de forumes)</t>
  </si>
  <si>
    <r>
      <t>R</t>
    </r>
    <r>
      <rPr>
        <b/>
        <sz val="10"/>
        <rFont val="Arial"/>
        <family val="2"/>
      </rPr>
      <t>t</t>
    </r>
  </si>
  <si>
    <t>Omdat de formule voldoet aan de vorm voor het theoretisch verband,</t>
  </si>
  <si>
    <r>
      <t xml:space="preserve">Op basis van de hoogste waarden was Rh = 0,38   </t>
    </r>
    <r>
      <rPr>
        <sz val="12"/>
        <rFont val="Calibri"/>
        <family val="2"/>
      </rPr>
      <t>Ω</t>
    </r>
  </si>
  <si>
    <t>THEORETISCH NIET LINEAIRE VERBANDEN</t>
  </si>
  <si>
    <t>het totaal daarvan t.o.v. de meetwaarden I</t>
  </si>
  <si>
    <t>het totaal daarvan t.o.v. de meetwaarden Y</t>
  </si>
  <si>
    <t>We noemen deze werkwijze een "Intelligente Trial en Error" methode.</t>
  </si>
  <si>
    <t>terwijl deze tevens voldoet aan het theoretisch model</t>
  </si>
  <si>
    <t>Gemiddelde van afwijking is nul, standaardafwijking t.o.v. formule is zeer klein,</t>
  </si>
  <si>
    <t>correlatie is bijna perfect, richting van vergelijkingslijn is bijna 1,</t>
  </si>
  <si>
    <t>en het snijpunt van deze lijn gaat bijna door de oorsprong.</t>
  </si>
  <si>
    <t xml:space="preserve">De gevonden formule geeft het verband tussen de meetpunten dus goed weer, </t>
  </si>
  <si>
    <t>De 2e methode op blad 10  kun je echter ook eenvoudig toepassen voor het bepalen van Theoretisch Niet Linaire Verbanden.</t>
  </si>
  <si>
    <t>Op deze wijze ontstaat er een (bijna?) nieuw lineair verband (Krom is rechtgetrokken)</t>
  </si>
  <si>
    <t xml:space="preserve">Je past je formule net zolang aan totdat daartussen een vrij goede lineaire relatie ontstaat </t>
  </si>
  <si>
    <t>en de totale afwijking van de punten t.o.v. de uiteindelijk gekozen formule te verwaarlozen klein is.</t>
  </si>
  <si>
    <t>Bovendien kun je de gegevens, berekeningen en grafieken ook printen en/of kopieren naar je verslag.</t>
  </si>
  <si>
    <t>Alleen op deze wijze kun je het theoretisch verband nauwkeurig en betekenisvol bepalen.</t>
  </si>
  <si>
    <t>Ook kan het veel werk zijn en veel tijd kosten voordat een geschikte formule is bepaald.</t>
  </si>
  <si>
    <t>Deze Trial and Error methode is op zich nuttig en niet echt moeilijk.</t>
  </si>
  <si>
    <t>Het vergt echter wel voldoende wiskundig inzicht in formules en functies.</t>
  </si>
  <si>
    <r>
      <t xml:space="preserve">Met deze methode is eveneens Rt ~ 0,38 </t>
    </r>
    <r>
      <rPr>
        <sz val="12"/>
        <rFont val="Calibri"/>
        <family val="2"/>
      </rPr>
      <t xml:space="preserve">Ω </t>
    </r>
  </si>
  <si>
    <t>Kennelijk wordt Rt vooral bepaald door de 2 hoogste waarnemingen.</t>
  </si>
  <si>
    <t xml:space="preserve">Op blad 10 staat hoe je de formule voor een trendlijn kunt bepalen </t>
  </si>
  <si>
    <t>Blad 11 laat zien dat je die laatse methode ook kunt gebruiken voor het bepalen van een formule voor theoretisch niet lineaire verbanden.</t>
  </si>
  <si>
    <t xml:space="preserve">Op dit blad staat ook een "Trial and Error Methode" om een geschikte formule voor een theoretisch lineair verband te bepalen </t>
  </si>
  <si>
    <t xml:space="preserve">(en het bepalen van een formule voor het theoretisch verband) </t>
  </si>
  <si>
    <t xml:space="preserve">Toevoegingen met tekenen moeten soms daarna apart worden verwijdert. </t>
  </si>
  <si>
    <r>
      <t>EXTRA TRUCJES</t>
    </r>
    <r>
      <rPr>
        <b/>
        <sz val="12"/>
        <rFont val="Arial"/>
        <family val="2"/>
      </rPr>
      <t xml:space="preserve">      (Excel voor de gek houden om de grafiek te krijgen die je wil)</t>
    </r>
  </si>
  <si>
    <t>REKENEN EN ANALYSEREN 1</t>
  </si>
  <si>
    <t>REKENEN EN ANALYSEREN 2</t>
  </si>
  <si>
    <r>
      <t>U</t>
    </r>
    <r>
      <rPr>
        <b/>
        <sz val="12"/>
        <rFont val="Arial"/>
        <family val="2"/>
      </rPr>
      <t>gem</t>
    </r>
  </si>
  <si>
    <r>
      <t>I</t>
    </r>
    <r>
      <rPr>
        <b/>
        <sz val="12"/>
        <rFont val="Arial"/>
        <family val="2"/>
      </rPr>
      <t>gem</t>
    </r>
  </si>
  <si>
    <r>
      <t>R</t>
    </r>
    <r>
      <rPr>
        <b/>
        <sz val="12"/>
        <rFont val="Arial"/>
        <family val="2"/>
      </rPr>
      <t>gem2</t>
    </r>
    <r>
      <rPr>
        <b/>
        <sz val="18"/>
        <rFont val="Arial"/>
        <family val="2"/>
      </rPr>
      <t>=</t>
    </r>
  </si>
  <si>
    <t xml:space="preserve"> </t>
  </si>
  <si>
    <r>
      <rPr>
        <b/>
        <sz val="18"/>
        <rFont val="Arial"/>
        <family val="2"/>
      </rPr>
      <t>R</t>
    </r>
    <r>
      <rPr>
        <b/>
        <sz val="12"/>
        <rFont val="Arial"/>
        <family val="2"/>
      </rPr>
      <t>gem1=Ugem/Igem</t>
    </r>
  </si>
  <si>
    <r>
      <t>R</t>
    </r>
    <r>
      <rPr>
        <b/>
        <sz val="12"/>
        <rFont val="Arial"/>
        <family val="2"/>
      </rPr>
      <t>hoogste</t>
    </r>
  </si>
  <si>
    <t xml:space="preserve">  Select E10:E14, Opmaak, Celeigenschappen, getal, 1 decimaal, OK</t>
  </si>
  <si>
    <t>CEL E18 2 decimaal</t>
  </si>
  <si>
    <r>
      <t>Als R</t>
    </r>
    <r>
      <rPr>
        <b/>
        <sz val="12"/>
        <rFont val="Arial"/>
        <family val="2"/>
      </rPr>
      <t>significant</t>
    </r>
    <r>
      <rPr>
        <b/>
        <sz val="18"/>
        <rFont val="Arial"/>
        <family val="2"/>
      </rPr>
      <t xml:space="preserve"> = 0,4 Ω dan I</t>
    </r>
    <r>
      <rPr>
        <b/>
        <sz val="12"/>
        <rFont val="Arial"/>
        <family val="2"/>
      </rPr>
      <t>s</t>
    </r>
    <r>
      <rPr>
        <b/>
        <sz val="18"/>
        <rFont val="Arial"/>
        <family val="2"/>
      </rPr>
      <t xml:space="preserve"> = 2,5 *U (A)</t>
    </r>
  </si>
  <si>
    <r>
      <t xml:space="preserve">De bovenste punten liggen relatief ver boven de significante lijn met Rs=0,4 </t>
    </r>
    <r>
      <rPr>
        <sz val="12"/>
        <rFont val="Calibri"/>
        <family val="2"/>
      </rPr>
      <t>Ω</t>
    </r>
  </si>
  <si>
    <t>Als je alleen de hoogste meetwaarden gebruikt krijg je een veel betere fit</t>
  </si>
  <si>
    <t>De trendlijn verschilt van deze hoogste lijn</t>
  </si>
  <si>
    <t>In de grafiek kun je de verschillende lijnen  vergelijken</t>
  </si>
  <si>
    <t>De signifciante en hoogste lijn gaan door de oorsprong, maar de trendlijn niet.</t>
  </si>
  <si>
    <t>Het verschil met de trendlijn en de hoogste lijn is klein, maar ze zijn niet gelijk.</t>
  </si>
  <si>
    <t>Als je meer meetwaarden zou gebruiken komt de trendlijn dichter bij de theoretische lijn.</t>
  </si>
  <si>
    <t>Je zou ook meer hoge meetwaarden kunnen gebruiken</t>
  </si>
  <si>
    <t>Ook zou je de metingen nauwkeuriger kunnen uitvoeren</t>
  </si>
  <si>
    <t>Kennelijk zijn de hoogste meetwaarden in dit geval meer representatief en meer significant.</t>
  </si>
  <si>
    <t>Je moet steeds goed nadenken en zorgvuldig te werk gaan en met vele aspecten goed rekening houden.</t>
  </si>
  <si>
    <t>Dit toont aan dat je niet zomaar even snel iets moet uitrekenen en daar een grafiek van moet maken.</t>
  </si>
  <si>
    <t>Voor de liefhebbers:</t>
  </si>
  <si>
    <t>Hoe meer meetwaarden en hoe nauwkeuriger gemeten, hoe dichter de trendlijn bij het theoretisch verband komt.</t>
  </si>
  <si>
    <t>Hoe meer meetwaarden en hoe nauwkeuriger gemeten, hoe dichter de polynoom bij het theoretisch verband komt.</t>
  </si>
  <si>
    <t xml:space="preserve">In dit voorbeeld zijn daarvoor vooral meer lage metingen van belang. </t>
  </si>
  <si>
    <t>Excel geeft je op deze wijze niet de formule voor de plynoom</t>
  </si>
  <si>
    <t>Op blad 9 staat hoe je de gevevens moet verwerken en analyseren om op eenvoudige wijze een theoretisch linaire formule te bepalen.</t>
  </si>
  <si>
    <t>Op blad 10 staat hoe je de formule van de trendlijn kunt bepalen en een nauwkeurigere methode om het theoretisch lineair verband te bepalen</t>
  </si>
  <si>
    <t>Op blad 11 staat hoe je de meest geschikte formule voor een theoretisch niet lineair verband kunt bepalen</t>
  </si>
  <si>
    <t>Dit is nagenoeg dezelfde methode als op blad 10</t>
  </si>
  <si>
    <t>Niet echt moeilijk en zeer nuttig</t>
  </si>
  <si>
    <t>LINEAIRE TRENDLIJN = LINEAIRE REGRESSIELIJN  (Y op X)</t>
  </si>
  <si>
    <t xml:space="preserve">Uitleg vragen aan natuurkunde docent de heer van der Meer </t>
  </si>
  <si>
    <t>Voor wie nu of later meer wil weten.</t>
  </si>
  <si>
    <t>Cellen al opgemaakt volgens significantie</t>
  </si>
  <si>
    <t>?    Welke moet je kiezen?</t>
  </si>
  <si>
    <t>?     Welke is nu het beste?</t>
  </si>
  <si>
    <r>
      <t>R</t>
    </r>
    <r>
      <rPr>
        <b/>
        <sz val="12"/>
        <rFont val="Arial"/>
        <family val="2"/>
      </rPr>
      <t>significant~</t>
    </r>
  </si>
  <si>
    <r>
      <t>type in G13 =A13 /F22</t>
    </r>
    <r>
      <rPr>
        <b/>
        <sz val="12"/>
        <color indexed="10"/>
        <rFont val="Arial"/>
        <family val="2"/>
      </rPr>
      <t>F4</t>
    </r>
  </si>
  <si>
    <r>
      <t>Ih= U / R</t>
    </r>
    <r>
      <rPr>
        <b/>
        <sz val="12"/>
        <rFont val="Arial"/>
        <family val="2"/>
      </rPr>
      <t>hoogste</t>
    </r>
  </si>
  <si>
    <r>
      <t>Als R</t>
    </r>
    <r>
      <rPr>
        <b/>
        <sz val="12"/>
        <rFont val="Arial"/>
        <family val="2"/>
      </rPr>
      <t>significant</t>
    </r>
    <r>
      <rPr>
        <b/>
        <sz val="18"/>
        <rFont val="Arial"/>
        <family val="2"/>
      </rPr>
      <t xml:space="preserve"> =  0,4  Ω en I</t>
    </r>
    <r>
      <rPr>
        <b/>
        <sz val="12"/>
        <rFont val="Arial"/>
        <family val="2"/>
      </rPr>
      <t>s</t>
    </r>
    <r>
      <rPr>
        <b/>
        <sz val="18"/>
        <rFont val="Arial"/>
        <family val="2"/>
      </rPr>
      <t xml:space="preserve"> =  2,5 *U (A)</t>
    </r>
  </si>
  <si>
    <t>Voorbeeld dat je een nieuw werkblad kunt invoegen</t>
  </si>
  <si>
    <t>In 2003 Click op een werkblad met de rechter muisknop.</t>
  </si>
  <si>
    <t>In 2007 click op meest rechtse blad.</t>
  </si>
  <si>
    <t>Je kunt de naam aanpassen door de tag van dit blad aan te clicken mrmk</t>
  </si>
  <si>
    <t>Naamveranderen, OK</t>
  </si>
  <si>
    <t>Invoegen, werkblad, OK</t>
  </si>
  <si>
    <t>GRAFIEKEN MAKEN</t>
  </si>
  <si>
    <t>In dit blad leer je stap voor stap een grafiek maken</t>
  </si>
  <si>
    <t>Je volgt de aanwijzingen en maak je eigen grafiek.</t>
  </si>
  <si>
    <t>Daarna scrol je naar rechts om te kijken naar de grafiek die al voor je gemnaakt is.</t>
  </si>
  <si>
    <t>Daarna scrol je weer naar links en naar onder voor de volgende stap</t>
  </si>
  <si>
    <t>STAP 1</t>
  </si>
  <si>
    <t>STAP 2</t>
  </si>
  <si>
    <t>STAP 3</t>
  </si>
  <si>
    <t xml:space="preserve">GRAFIEK MAKEN </t>
  </si>
  <si>
    <t>STAP 4</t>
  </si>
  <si>
    <t>STAP 5</t>
  </si>
  <si>
    <t>STAP 6</t>
  </si>
  <si>
    <t>STAP 7</t>
  </si>
  <si>
    <t>STAP 8</t>
  </si>
  <si>
    <t>Bladen 5 , 6 en 7 geven aanvullende informatie</t>
  </si>
  <si>
    <t>Met Ctrl Home kom je weer in cel A1</t>
  </si>
  <si>
    <t>Kun je ook een eigen naam geven, b.v. Extra Blad</t>
  </si>
  <si>
    <t>RIJEN  HORIZONTAAL (2003 65536, 2007 1048576)</t>
  </si>
  <si>
    <t>(2003 A t/m IV, 2007 A t/m XFD)</t>
  </si>
  <si>
    <t>KOLOMMEN  VERTICAAL</t>
  </si>
  <si>
    <t>Undo en Ctrl Z</t>
  </si>
  <si>
    <t>Omlijnen met select en randen</t>
  </si>
  <si>
    <t>Ongedaan maken</t>
  </si>
  <si>
    <t>Terug naar begin op werkblad</t>
  </si>
  <si>
    <t>Over elkaar heen</t>
  </si>
  <si>
    <t>Eerste Cel met tekst</t>
  </si>
  <si>
    <t>Volgende Cel</t>
  </si>
  <si>
    <t xml:space="preserve">Schuif cel </t>
  </si>
  <si>
    <t>Click 2x cel C23</t>
  </si>
  <si>
    <t>Structuur in Kolommen, Rijen, Cellen en Werkbladen</t>
  </si>
  <si>
    <t xml:space="preserve">       Kijk op edit lijn (kunt ook 2x clicken op een cel)</t>
  </si>
  <si>
    <t>Excel 2007 verschilt van 2003 versie</t>
  </si>
  <si>
    <t>Creeer in 2007 je eigen snelle toegang met rechtermuisknop</t>
  </si>
  <si>
    <t xml:space="preserve">Hier kun je gebruik van maken om grafieken te tekenen die Excel standaard niet kunnen </t>
  </si>
  <si>
    <t>Je kunt ook verschillende sets van X waarden combineren in een grafiek.</t>
  </si>
  <si>
    <t>Je kunt de rechter blauwe blokjes slepen om de grafiek anders weer te geven.</t>
  </si>
  <si>
    <t>Als dit niet juist is kun soms je een nieuwe selectie maken</t>
  </si>
  <si>
    <t xml:space="preserve">Je kunt beter niet proberen zelf de code te wijzigen. </t>
  </si>
  <si>
    <t>Zeker niet als je naderhand rijen of kolommen in de tabel hebt ingevoegd.</t>
  </si>
  <si>
    <t>In Excel 2003 kun je eenvoudiger en nauwkeuriger tekenen dan in Excel 2007</t>
  </si>
  <si>
    <t>Excel 2003 heeft echter wel de erg irritante problemen van springen en verschuiven</t>
  </si>
  <si>
    <t>Je moet goed opletten waar je aan het tekenen bent, in het spreadsheet, in een grafiek of in het grafiekvenster.</t>
  </si>
  <si>
    <t>In Excel 2007 lijkt dit vooralsnog beter, maar kun je helaas wat onnauwkeuriger tekenen.</t>
  </si>
  <si>
    <t>PROBLEMEN BIJ TEKENEN IN EXCEL 2003 en 2007</t>
  </si>
  <si>
    <t>JUMPEN 2003</t>
  </si>
  <si>
    <t>VERLOPEN 2003</t>
  </si>
  <si>
    <r>
      <t xml:space="preserve">GRAFIEKVENSTER 2003 </t>
    </r>
    <r>
      <rPr>
        <sz val="12"/>
        <rFont val="Arial"/>
        <family val="2"/>
      </rPr>
      <t>(Mooier, maar is ook lastig)</t>
    </r>
  </si>
  <si>
    <t>(2007 lijkt dit nu als standaard te hebben)</t>
  </si>
  <si>
    <t>de standaardafwijking van het verschil t.o.v. de theoretische lijn minimaal is ,</t>
  </si>
  <si>
    <t>Correlatie is hier steeds hetzelfde omdat het een lineaire formule betreft</t>
  </si>
  <si>
    <t>Beter nog is om de metingen meer nauwkeurig uit te voeren</t>
  </si>
  <si>
    <t>Ook meer kunnen meer metingen nodig zijn (hier vooral meer hoge meetwaarden).</t>
  </si>
  <si>
    <t>Met meer en meer nauwkeurige meetwaarden kun je een meer nauwkeuriger resultaat krijgen.</t>
  </si>
  <si>
    <t>Bijvoorbeeld met meer lage en/of meer hoge meetwaarden.</t>
  </si>
  <si>
    <t>Dit vooral waar de grafiek snel verloopt.</t>
  </si>
  <si>
    <t>Deze moet je daarna schuiven naar de gewenste plek.</t>
  </si>
  <si>
    <t>KOPIEEREN</t>
  </si>
  <si>
    <t>Bij kopieeren en plakken wordt de kopie links bovenaan de grafiek geplaatst.</t>
  </si>
  <si>
    <t>Grafiek nagenoeg gelijk, maar met vloeiende lijn door de punten</t>
  </si>
  <si>
    <t>Voorbeeld kwadratisch verband</t>
  </si>
  <si>
    <t xml:space="preserve">LET DUS STEEDS GOED OP </t>
  </si>
  <si>
    <t>Het verband is niet lineair, maar kwadratisch</t>
  </si>
  <si>
    <t xml:space="preserve">Kies nu nogmaals grafiektype spreiding met vloeiende lijn </t>
  </si>
  <si>
    <t>Kies nu grafiektype spreiding met kromme lijn en markering</t>
  </si>
  <si>
    <t>IETS MAKEN IS NIET MOEILIJK, MAAR IETS GOED MAKEN VAAK WEL</t>
  </si>
  <si>
    <t>OOK MOET JE STEEDS GOED CONTROLEREN OF HET EINDRESULTAAT WEL ECHT GOED IS</t>
  </si>
  <si>
    <t>Dit is geen trendlijn, geen polynoom en geen theoretisch verband</t>
  </si>
  <si>
    <t xml:space="preserve">Hiernaast staat de laatste grafiek van onderaan blad 6 </t>
  </si>
  <si>
    <t>Ook dit betreft geen polynoom en geen theoretisch verband</t>
  </si>
  <si>
    <t>Dit levert een vloeiende lijn door de punten</t>
  </si>
  <si>
    <t>Alleen nu met de opmaal in Excel 2007</t>
  </si>
  <si>
    <t>met zonder markering</t>
  </si>
  <si>
    <t>zonder markering</t>
  </si>
  <si>
    <t xml:space="preserve">Kijk ook eens naar grafiektype spreding, vloeiende lijn </t>
  </si>
  <si>
    <t>JE MOET DAN OOK STEED GOED NADENKEN OVER WAT DE LIJNEN IN DE GRAFIEK VOORSTELLEN EN BETEKENEN</t>
  </si>
  <si>
    <t>TEKST EDITEN</t>
  </si>
  <si>
    <t>Was in 2003 eenvoudig</t>
  </si>
  <si>
    <t>In 2007 moet je voor de laatse letter gaan staan, tekst toevoegen en dan de eerdere laatste letter deleten.</t>
  </si>
  <si>
    <t>Opzet, namen menu en werkwijzen zijn echt anders (niet altijd gemakkelijker en/of  beter)</t>
  </si>
  <si>
    <t>Kijk ook naar de grafieken rechts</t>
  </si>
  <si>
    <t>Zie later ook blad 5, andere grafiektypen</t>
  </si>
  <si>
    <t>CEL E7</t>
  </si>
  <si>
    <t>Cijfers</t>
  </si>
  <si>
    <t>Abc</t>
  </si>
  <si>
    <t>D14</t>
  </si>
  <si>
    <t>$D14</t>
  </si>
  <si>
    <t>D$14</t>
  </si>
  <si>
    <t>$e$14</t>
  </si>
  <si>
    <t>Select A14:B25</t>
  </si>
  <si>
    <t>Rechtermuisknop, gegevensreeks opmaken.</t>
  </si>
  <si>
    <t>Markeringsopties</t>
  </si>
  <si>
    <t>Click rechts, grafiekopties, rasterlijnen,</t>
  </si>
  <si>
    <t>De Trial Error kan in principe ook op de TI, maar dit zal niet makkelijk zijn.</t>
  </si>
  <si>
    <t>In Excel is dit beslis systematischer, eenvoudiger, overzichtelijker en duidelijker.</t>
  </si>
  <si>
    <t>(bijvoorbeeld: kwadratisch y=a*x^2+ b*x + c, of gecompliceerder)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</si>
</sst>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0"/>
    <numFmt numFmtId="166" formatCode="0.000"/>
    <numFmt numFmtId="167" formatCode="0.00000"/>
  </numFmts>
  <fonts count="20">
    <font>
      <sz val="10"/>
      <name val="Arial"/>
    </font>
    <font>
      <sz val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Calibri"/>
      <family val="2"/>
    </font>
    <font>
      <b/>
      <sz val="16"/>
      <color rgb="FFFF0000"/>
      <name val="Arial"/>
      <family val="2"/>
    </font>
    <font>
      <b/>
      <sz val="16"/>
      <color theme="4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0" fontId="3" fillId="0" borderId="0" xfId="0" applyFont="1"/>
    <xf numFmtId="164" fontId="6" fillId="0" borderId="0" xfId="0" applyNumberFormat="1" applyFont="1"/>
    <xf numFmtId="165" fontId="6" fillId="0" borderId="0" xfId="0" applyNumberFormat="1" applyFont="1"/>
    <xf numFmtId="0" fontId="6" fillId="0" borderId="0" xfId="0" quotePrefix="1" applyFont="1"/>
    <xf numFmtId="0" fontId="7" fillId="0" borderId="0" xfId="0" applyFont="1"/>
    <xf numFmtId="0" fontId="6" fillId="0" borderId="0" xfId="0" applyFont="1" applyAlignment="1">
      <alignment horizontal="center"/>
    </xf>
    <xf numFmtId="2" fontId="6" fillId="0" borderId="0" xfId="0" quotePrefix="1" applyNumberFormat="1" applyFont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6" fillId="0" borderId="5" xfId="0" applyNumberFormat="1" applyFont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165" fontId="6" fillId="0" borderId="7" xfId="0" applyNumberFormat="1" applyFont="1" applyBorder="1" applyAlignment="1">
      <alignment horizontal="center"/>
    </xf>
    <xf numFmtId="165" fontId="6" fillId="0" borderId="8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Fill="1"/>
    <xf numFmtId="0" fontId="11" fillId="0" borderId="0" xfId="0" applyFont="1"/>
    <xf numFmtId="0" fontId="11" fillId="0" borderId="0" xfId="0" applyFont="1" applyFill="1" applyBorder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1" fillId="0" borderId="12" xfId="0" applyFont="1" applyFill="1" applyBorder="1"/>
    <xf numFmtId="0" fontId="11" fillId="0" borderId="13" xfId="0" applyFont="1" applyFill="1" applyBorder="1"/>
    <xf numFmtId="0" fontId="11" fillId="0" borderId="14" xfId="0" applyFont="1" applyFill="1" applyBorder="1"/>
    <xf numFmtId="0" fontId="11" fillId="0" borderId="15" xfId="0" applyFont="1" applyFill="1" applyBorder="1"/>
    <xf numFmtId="0" fontId="11" fillId="0" borderId="16" xfId="0" applyFont="1" applyFill="1" applyBorder="1"/>
    <xf numFmtId="0" fontId="11" fillId="0" borderId="17" xfId="0" applyFont="1" applyFill="1" applyBorder="1"/>
    <xf numFmtId="0" fontId="8" fillId="0" borderId="0" xfId="0" applyFont="1"/>
    <xf numFmtId="0" fontId="4" fillId="0" borderId="0" xfId="0" applyFont="1" applyFill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NumberFormat="1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164" fontId="10" fillId="0" borderId="0" xfId="0" applyNumberFormat="1" applyFont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5" fillId="0" borderId="0" xfId="0" applyFont="1"/>
    <xf numFmtId="0" fontId="16" fillId="0" borderId="0" xfId="0" applyFont="1"/>
    <xf numFmtId="164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quotePrefix="1" applyFont="1" applyAlignment="1">
      <alignment horizontal="center"/>
    </xf>
    <xf numFmtId="166" fontId="0" fillId="0" borderId="0" xfId="0" applyNumberFormat="1"/>
    <xf numFmtId="0" fontId="4" fillId="0" borderId="0" xfId="0" applyFont="1" applyAlignment="1">
      <alignment horizontal="right"/>
    </xf>
    <xf numFmtId="2" fontId="6" fillId="0" borderId="0" xfId="0" applyNumberFormat="1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6" fontId="5" fillId="0" borderId="0" xfId="0" applyNumberFormat="1" applyFont="1"/>
    <xf numFmtId="164" fontId="6" fillId="0" borderId="1" xfId="0" applyNumberFormat="1" applyFont="1" applyBorder="1"/>
    <xf numFmtId="164" fontId="6" fillId="0" borderId="2" xfId="0" applyNumberFormat="1" applyFont="1" applyBorder="1"/>
    <xf numFmtId="164" fontId="6" fillId="0" borderId="3" xfId="0" applyNumberFormat="1" applyFont="1" applyBorder="1"/>
    <xf numFmtId="167" fontId="6" fillId="0" borderId="1" xfId="0" applyNumberFormat="1" applyFont="1" applyBorder="1"/>
    <xf numFmtId="167" fontId="6" fillId="0" borderId="2" xfId="0" applyNumberFormat="1" applyFont="1" applyBorder="1"/>
    <xf numFmtId="167" fontId="6" fillId="0" borderId="3" xfId="0" applyNumberFormat="1" applyFont="1" applyBorder="1"/>
    <xf numFmtId="167" fontId="6" fillId="0" borderId="4" xfId="0" applyNumberFormat="1" applyFont="1" applyBorder="1"/>
    <xf numFmtId="167" fontId="6" fillId="0" borderId="0" xfId="0" applyNumberFormat="1" applyFont="1" applyBorder="1"/>
    <xf numFmtId="167" fontId="6" fillId="0" borderId="5" xfId="0" applyNumberFormat="1" applyFont="1" applyBorder="1"/>
    <xf numFmtId="167" fontId="6" fillId="0" borderId="6" xfId="0" applyNumberFormat="1" applyFont="1" applyBorder="1"/>
    <xf numFmtId="167" fontId="6" fillId="0" borderId="7" xfId="0" applyNumberFormat="1" applyFont="1" applyBorder="1"/>
    <xf numFmtId="167" fontId="6" fillId="0" borderId="8" xfId="0" applyNumberFormat="1" applyFont="1" applyBorder="1"/>
    <xf numFmtId="167" fontId="5" fillId="0" borderId="0" xfId="0" applyNumberFormat="1" applyFont="1" applyBorder="1"/>
    <xf numFmtId="164" fontId="4" fillId="0" borderId="2" xfId="0" applyNumberFormat="1" applyFont="1" applyBorder="1"/>
    <xf numFmtId="164" fontId="4" fillId="0" borderId="3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64" fontId="6" fillId="0" borderId="4" xfId="0" applyNumberFormat="1" applyFont="1" applyBorder="1"/>
    <xf numFmtId="164" fontId="6" fillId="0" borderId="0" xfId="0" applyNumberFormat="1" applyFont="1" applyBorder="1"/>
    <xf numFmtId="164" fontId="4" fillId="0" borderId="0" xfId="0" applyNumberFormat="1" applyFont="1" applyBorder="1"/>
    <xf numFmtId="164" fontId="6" fillId="0" borderId="5" xfId="0" applyNumberFormat="1" applyFont="1" applyBorder="1"/>
    <xf numFmtId="0" fontId="5" fillId="0" borderId="0" xfId="0" applyFont="1" applyBorder="1" applyAlignment="1">
      <alignment horizontal="left"/>
    </xf>
    <xf numFmtId="166" fontId="0" fillId="0" borderId="0" xfId="0" applyNumberFormat="1" applyBorder="1"/>
    <xf numFmtId="0" fontId="6" fillId="0" borderId="0" xfId="0" applyFont="1" applyBorder="1"/>
    <xf numFmtId="0" fontId="2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horizontal="right"/>
    </xf>
    <xf numFmtId="0" fontId="5" fillId="0" borderId="0" xfId="0" applyFont="1" applyAlignment="1"/>
    <xf numFmtId="0" fontId="18" fillId="0" borderId="0" xfId="0" applyFont="1"/>
    <xf numFmtId="0" fontId="19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F11BA5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Ohmse weerstand</a:t>
            </a:r>
          </a:p>
        </c:rich>
      </c:tx>
      <c:layout>
        <c:manualLayout>
          <c:xMode val="edge"/>
          <c:yMode val="edge"/>
          <c:x val="0.42351304528860256"/>
          <c:y val="2.94695481335952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4985894471698048E-2"/>
          <c:y val="0.1316306483300588"/>
          <c:w val="0.70963221883867866"/>
          <c:h val="0.74459724950884132"/>
        </c:manualLayout>
      </c:layout>
      <c:scatterChart>
        <c:scatterStyle val="smoothMarker"/>
        <c:ser>
          <c:idx val="1"/>
          <c:order val="0"/>
          <c:tx>
            <c:strRef>
              <c:f>'4'!$B$14:$B$16</c:f>
              <c:strCache>
                <c:ptCount val="1"/>
                <c:pt idx="0">
                  <c:v>Stroom I Ampere</c:v>
                </c:pt>
              </c:strCache>
            </c:strRef>
          </c:tx>
          <c:spPr>
            <a:ln w="3175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'4'!$A$17:$A$22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'4'!$B$17:$B$22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</c:numCache>
            </c:numRef>
          </c:yVal>
          <c:smooth val="1"/>
        </c:ser>
        <c:axId val="95045504"/>
        <c:axId val="95052160"/>
      </c:scatterChart>
      <c:valAx>
        <c:axId val="950455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Spanning U (V)</a:t>
                </a:r>
              </a:p>
            </c:rich>
          </c:tx>
          <c:layout>
            <c:manualLayout>
              <c:xMode val="edge"/>
              <c:yMode val="edge"/>
              <c:x val="0.37960369684667622"/>
              <c:y val="0.9292730844793716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5052160"/>
        <c:crosses val="autoZero"/>
        <c:crossBetween val="midCat"/>
      </c:valAx>
      <c:valAx>
        <c:axId val="95052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Stroom I (A)</a:t>
                </a:r>
              </a:p>
            </c:rich>
          </c:tx>
          <c:layout>
            <c:manualLayout>
              <c:xMode val="edge"/>
              <c:yMode val="edge"/>
              <c:x val="2.266288951841362E-2"/>
              <c:y val="0.4400785854616898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50455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153033986898949"/>
          <c:y val="0.48526522593320237"/>
          <c:w val="0.1644570349386214"/>
          <c:h val="3.759169592995378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044" r="0.75000000000000044" t="1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Nieuwe Titel Links</a:t>
            </a:r>
          </a:p>
        </c:rich>
      </c:tx>
      <c:layout>
        <c:manualLayout>
          <c:xMode val="edge"/>
          <c:yMode val="edge"/>
          <c:x val="9.02679830747532E-2"/>
          <c:y val="2.92968750000000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4626292413867321E-2"/>
          <c:y val="0.130859375"/>
          <c:w val="0.65444332800057359"/>
          <c:h val="0.77929687500000044"/>
        </c:manualLayout>
      </c:layout>
      <c:scatterChart>
        <c:scatterStyle val="lineMarker"/>
        <c:ser>
          <c:idx val="1"/>
          <c:order val="0"/>
          <c:tx>
            <c:strRef>
              <c:f>'4'!$B$14:$B$16</c:f>
              <c:strCache>
                <c:ptCount val="1"/>
                <c:pt idx="0">
                  <c:v>Stroom I Ampere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38100">
                <a:solidFill>
                  <a:srgbClr val="FF0000"/>
                </a:solidFill>
                <a:prstDash val="solid"/>
              </a:ln>
            </c:spPr>
            <c:trendlineType val="linear"/>
          </c:trendline>
          <c:xVal>
            <c:numRef>
              <c:f>'4'!$A$17:$A$22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'4'!$B$17:$B$22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</c:numCache>
            </c:numRef>
          </c:yVal>
        </c:ser>
        <c:axId val="103105664"/>
        <c:axId val="103107584"/>
      </c:scatterChart>
      <c:valAx>
        <c:axId val="1031056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Spanning U (V)</a:t>
                </a:r>
              </a:p>
            </c:rich>
          </c:tx>
          <c:layout>
            <c:manualLayout>
              <c:xMode val="edge"/>
              <c:yMode val="edge"/>
              <c:x val="0.35260960504055489"/>
              <c:y val="0.9296875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3107584"/>
        <c:crosses val="autoZero"/>
        <c:crossBetween val="midCat"/>
        <c:majorUnit val="1"/>
      </c:valAx>
      <c:valAx>
        <c:axId val="103107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Stroom I (A)</a:t>
                </a:r>
              </a:p>
            </c:rich>
          </c:tx>
          <c:layout>
            <c:manualLayout>
              <c:xMode val="edge"/>
              <c:yMode val="edge"/>
              <c:x val="2.2566995768688293E-2"/>
              <c:y val="0.4570312499999999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310566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586801120945969"/>
          <c:y val="0.48242187500000044"/>
          <c:w val="0.222849231293197"/>
          <c:h val="7.617187499999998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Ohmse weerstand</a:t>
            </a:r>
          </a:p>
        </c:rich>
      </c:tx>
      <c:layout>
        <c:manualLayout>
          <c:xMode val="edge"/>
          <c:yMode val="edge"/>
          <c:x val="0.42454190405324882"/>
          <c:y val="2.92968750000000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4626292413867321E-2"/>
          <c:y val="0.130859375"/>
          <c:w val="0.64880157517298231"/>
          <c:h val="0.77929687500000044"/>
        </c:manualLayout>
      </c:layout>
      <c:scatterChart>
        <c:scatterStyle val="lineMarker"/>
        <c:ser>
          <c:idx val="1"/>
          <c:order val="0"/>
          <c:tx>
            <c:strRef>
              <c:f>'4'!$B$14:$B$16</c:f>
              <c:strCache>
                <c:ptCount val="1"/>
                <c:pt idx="0">
                  <c:v>Stroom I Ampere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38100">
                <a:solidFill>
                  <a:srgbClr val="FF0000"/>
                </a:solidFill>
                <a:prstDash val="solid"/>
              </a:ln>
            </c:spPr>
            <c:trendlineType val="linear"/>
          </c:trendline>
          <c:xVal>
            <c:numRef>
              <c:f>'4'!$A$17:$A$22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'4'!$B$17:$B$22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</c:numCache>
            </c:numRef>
          </c:yVal>
        </c:ser>
        <c:axId val="103354368"/>
        <c:axId val="103356288"/>
      </c:scatterChart>
      <c:valAx>
        <c:axId val="1033543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Spanning U (V)</a:t>
                </a:r>
              </a:p>
            </c:rich>
          </c:tx>
          <c:layout>
            <c:manualLayout>
              <c:xMode val="edge"/>
              <c:yMode val="edge"/>
              <c:x val="0.34978873056946896"/>
              <c:y val="0.9296875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3356288"/>
        <c:crosses val="autoZero"/>
        <c:crossBetween val="midCat"/>
        <c:majorUnit val="1"/>
      </c:valAx>
      <c:valAx>
        <c:axId val="103356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Stroom I (A)</a:t>
                </a:r>
              </a:p>
            </c:rich>
          </c:tx>
          <c:layout>
            <c:manualLayout>
              <c:xMode val="edge"/>
              <c:yMode val="edge"/>
              <c:x val="2.2566995768688293E-2"/>
              <c:y val="0.4570312499999999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3354368"/>
        <c:crosses val="autoZero"/>
        <c:crossBetween val="midCat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586801120945969"/>
          <c:y val="0.48242187500000044"/>
          <c:w val="0.222849231293197"/>
          <c:h val="7.617187499999998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Ohmse weerstand</a:t>
            </a:r>
          </a:p>
        </c:rich>
      </c:tx>
      <c:layout>
        <c:manualLayout>
          <c:xMode val="edge"/>
          <c:yMode val="edge"/>
          <c:x val="0.42302158273381324"/>
          <c:y val="2.92968750000000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6330935251798552E-2"/>
          <c:y val="0.130859375"/>
          <c:w val="0.64748201438848985"/>
          <c:h val="0.77929687500000044"/>
        </c:manualLayout>
      </c:layout>
      <c:scatterChart>
        <c:scatterStyle val="lineMarker"/>
        <c:ser>
          <c:idx val="1"/>
          <c:order val="0"/>
          <c:tx>
            <c:strRef>
              <c:f>'4'!$B$167:$B$169</c:f>
              <c:strCache>
                <c:ptCount val="1"/>
                <c:pt idx="0">
                  <c:v>Stroom I Ampere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38100">
                <a:solidFill>
                  <a:srgbClr val="FF0000"/>
                </a:solidFill>
                <a:prstDash val="solid"/>
              </a:ln>
            </c:spPr>
            <c:trendlineType val="linear"/>
          </c:trendline>
          <c:xVal>
            <c:numRef>
              <c:f>'4'!$A$170:$A$175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'4'!$B$170:$B$175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</c:numCache>
            </c:numRef>
          </c:yVal>
        </c:ser>
        <c:axId val="103381632"/>
        <c:axId val="103396096"/>
      </c:scatterChart>
      <c:valAx>
        <c:axId val="1033816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Spanning U (V)</a:t>
                </a:r>
              </a:p>
            </c:rich>
          </c:tx>
          <c:layout>
            <c:manualLayout>
              <c:xMode val="edge"/>
              <c:yMode val="edge"/>
              <c:x val="0.34964028776978445"/>
              <c:y val="0.9296875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3396096"/>
        <c:crosses val="autoZero"/>
        <c:crossBetween val="midCat"/>
        <c:majorUnit val="1"/>
      </c:valAx>
      <c:valAx>
        <c:axId val="103396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Stroom I (A)</a:t>
                </a:r>
              </a:p>
            </c:rich>
          </c:tx>
          <c:layout>
            <c:manualLayout>
              <c:xMode val="edge"/>
              <c:yMode val="edge"/>
              <c:x val="2.3021582733812947E-2"/>
              <c:y val="0.4570312499999999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3381632"/>
        <c:crosses val="autoZero"/>
        <c:crossBetween val="midCat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115107913669111"/>
          <c:y val="0.48242187500000044"/>
          <c:w val="0.22733812949640297"/>
          <c:h val="7.617187499999998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Ohmse weerstand 1&amp;2
</a:t>
            </a:r>
          </a:p>
        </c:rich>
      </c:tx>
      <c:layout>
        <c:manualLayout>
          <c:xMode val="edge"/>
          <c:yMode val="edge"/>
          <c:x val="0.40373623555676225"/>
          <c:y val="2.923976608187138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6207017509397313E-2"/>
          <c:y val="0.16179368031508953"/>
          <c:w val="0.647989414945637"/>
          <c:h val="0.74853943663848788"/>
        </c:manualLayout>
      </c:layout>
      <c:scatterChart>
        <c:scatterStyle val="lineMarker"/>
        <c:ser>
          <c:idx val="1"/>
          <c:order val="0"/>
          <c:tx>
            <c:strRef>
              <c:f>'4'!$B$167:$B$169</c:f>
              <c:strCache>
                <c:ptCount val="1"/>
                <c:pt idx="0">
                  <c:v>Stroom I Ampere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38100">
                <a:solidFill>
                  <a:srgbClr val="FF0000"/>
                </a:solidFill>
                <a:prstDash val="solid"/>
              </a:ln>
            </c:spPr>
            <c:trendlineType val="linear"/>
          </c:trendline>
          <c:xVal>
            <c:numRef>
              <c:f>'4'!$A$170:$A$175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'4'!$B$170:$B$175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</c:numCache>
            </c:numRef>
          </c:yVal>
        </c:ser>
        <c:ser>
          <c:idx val="0"/>
          <c:order val="1"/>
          <c:tx>
            <c:strRef>
              <c:f>'4'!$C$167:$C$169</c:f>
              <c:strCache>
                <c:ptCount val="1"/>
                <c:pt idx="0">
                  <c:v>Stroom I2 (A)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'4'!$A$170:$A$175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'4'!$C$170:$C$175</c:f>
              <c:numCache>
                <c:formatCode>General</c:formatCode>
                <c:ptCount val="6"/>
                <c:pt idx="0">
                  <c:v>0</c:v>
                </c:pt>
                <c:pt idx="1">
                  <c:v>5.9</c:v>
                </c:pt>
                <c:pt idx="2">
                  <c:v>10.8</c:v>
                </c:pt>
                <c:pt idx="3">
                  <c:v>22</c:v>
                </c:pt>
                <c:pt idx="4">
                  <c:v>26</c:v>
                </c:pt>
                <c:pt idx="5">
                  <c:v>36</c:v>
                </c:pt>
              </c:numCache>
            </c:numRef>
          </c:yVal>
        </c:ser>
        <c:axId val="104421248"/>
        <c:axId val="104444288"/>
      </c:scatterChart>
      <c:valAx>
        <c:axId val="1044212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Spanning U (V)</a:t>
                </a:r>
              </a:p>
            </c:rich>
          </c:tx>
          <c:layout>
            <c:manualLayout>
              <c:xMode val="edge"/>
              <c:yMode val="edge"/>
              <c:x val="0.34913838356412341"/>
              <c:y val="0.92982640327853805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4444288"/>
        <c:crosses val="autoZero"/>
        <c:crossBetween val="midCat"/>
        <c:majorUnit val="1"/>
      </c:valAx>
      <c:valAx>
        <c:axId val="104444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Stroom I (A)</a:t>
                </a:r>
              </a:p>
            </c:rich>
          </c:tx>
          <c:layout>
            <c:manualLayout>
              <c:xMode val="edge"/>
              <c:yMode val="edge"/>
              <c:x val="2.2988505747126436E-2"/>
              <c:y val="0.4736850291374398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4421248"/>
        <c:crosses val="autoZero"/>
        <c:crossBetween val="midCat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14953087760582"/>
          <c:y val="0.47953298235381425"/>
          <c:w val="0.22701179593930071"/>
          <c:h val="0.1130606335026835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Ohmse weerstand 2</a:t>
            </a:r>
          </a:p>
        </c:rich>
      </c:tx>
      <c:layout>
        <c:manualLayout>
          <c:xMode val="edge"/>
          <c:yMode val="edge"/>
          <c:x val="0.41523048843032528"/>
          <c:y val="2.923976608187138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6207017509397313E-2"/>
          <c:y val="0.13060453712181927"/>
          <c:w val="0.67097795294814333"/>
          <c:h val="0.77972857983175681"/>
        </c:manualLayout>
      </c:layout>
      <c:scatterChart>
        <c:scatterStyle val="lineMarker"/>
        <c:ser>
          <c:idx val="1"/>
          <c:order val="0"/>
          <c:tx>
            <c:strRef>
              <c:f>'4'!$C$167:$C$169</c:f>
              <c:strCache>
                <c:ptCount val="1"/>
                <c:pt idx="0">
                  <c:v>Stroom I2 (A)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38100">
                <a:solidFill>
                  <a:srgbClr val="FF0000"/>
                </a:solidFill>
                <a:prstDash val="solid"/>
              </a:ln>
            </c:spPr>
            <c:trendlineType val="linear"/>
          </c:trendline>
          <c:xVal>
            <c:numRef>
              <c:f>'4'!$A$170:$A$175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'4'!$C$170:$C$175</c:f>
              <c:numCache>
                <c:formatCode>General</c:formatCode>
                <c:ptCount val="6"/>
                <c:pt idx="0">
                  <c:v>0</c:v>
                </c:pt>
                <c:pt idx="1">
                  <c:v>5.9</c:v>
                </c:pt>
                <c:pt idx="2">
                  <c:v>10.8</c:v>
                </c:pt>
                <c:pt idx="3">
                  <c:v>22</c:v>
                </c:pt>
                <c:pt idx="4">
                  <c:v>26</c:v>
                </c:pt>
                <c:pt idx="5">
                  <c:v>36</c:v>
                </c:pt>
              </c:numCache>
            </c:numRef>
          </c:yVal>
        </c:ser>
        <c:axId val="103310464"/>
        <c:axId val="103312384"/>
      </c:scatterChart>
      <c:valAx>
        <c:axId val="1033104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Spanning U (V)</a:t>
                </a:r>
              </a:p>
            </c:rich>
          </c:tx>
          <c:layout>
            <c:manualLayout>
              <c:xMode val="edge"/>
              <c:yMode val="edge"/>
              <c:x val="0.36063263643768667"/>
              <c:y val="0.92982640327853805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3312384"/>
        <c:crosses val="autoZero"/>
        <c:crossBetween val="midCat"/>
        <c:majorUnit val="1"/>
      </c:valAx>
      <c:valAx>
        <c:axId val="103312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Stroom I (A)</a:t>
                </a:r>
              </a:p>
            </c:rich>
          </c:tx>
          <c:layout>
            <c:manualLayout>
              <c:xMode val="edge"/>
              <c:yMode val="edge"/>
              <c:x val="2.2988505747126436E-2"/>
              <c:y val="0.4580904872271083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3310464"/>
        <c:crosses val="autoZero"/>
        <c:crossBetween val="midCat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48381452318505"/>
          <c:y val="0.48343161783139676"/>
          <c:w val="0.20402329019217444"/>
          <c:h val="7.602359646564649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Ohmse weerstanden 1&amp;2
</a:t>
            </a:r>
          </a:p>
        </c:rich>
      </c:tx>
      <c:layout>
        <c:manualLayout>
          <c:xMode val="edge"/>
          <c:yMode val="edge"/>
          <c:x val="0.39454836438128194"/>
          <c:y val="2.918287937743190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6083274078692498E-2"/>
          <c:y val="0.16147875262071432"/>
          <c:w val="0.64849399805948404"/>
          <c:h val="0.7490279489033137"/>
        </c:manualLayout>
      </c:layout>
      <c:scatterChart>
        <c:scatterStyle val="lineMarker"/>
        <c:ser>
          <c:idx val="1"/>
          <c:order val="0"/>
          <c:tx>
            <c:strRef>
              <c:f>'4'!$B$167:$B$169</c:f>
              <c:strCache>
                <c:ptCount val="1"/>
                <c:pt idx="0">
                  <c:v>Stroom I Ampere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38100">
                <a:solidFill>
                  <a:srgbClr val="FF0000"/>
                </a:solidFill>
                <a:prstDash val="solid"/>
              </a:ln>
            </c:spPr>
            <c:trendlineType val="linear"/>
          </c:trendline>
          <c:xVal>
            <c:numRef>
              <c:f>'4'!$A$170:$A$175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'4'!$B$170:$B$175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</c:numCache>
            </c:numRef>
          </c:yVal>
        </c:ser>
        <c:ser>
          <c:idx val="0"/>
          <c:order val="1"/>
          <c:tx>
            <c:strRef>
              <c:f>'4'!$C$167:$C$169</c:f>
              <c:strCache>
                <c:ptCount val="1"/>
                <c:pt idx="0">
                  <c:v>Stroom I2 (A)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</c:trendline>
          <c:xVal>
            <c:numRef>
              <c:f>'4'!$A$170:$A$175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'4'!$C$170:$C$175</c:f>
              <c:numCache>
                <c:formatCode>General</c:formatCode>
                <c:ptCount val="6"/>
                <c:pt idx="0">
                  <c:v>0</c:v>
                </c:pt>
                <c:pt idx="1">
                  <c:v>5.9</c:v>
                </c:pt>
                <c:pt idx="2">
                  <c:v>10.8</c:v>
                </c:pt>
                <c:pt idx="3">
                  <c:v>22</c:v>
                </c:pt>
                <c:pt idx="4">
                  <c:v>26</c:v>
                </c:pt>
                <c:pt idx="5">
                  <c:v>36</c:v>
                </c:pt>
              </c:numCache>
            </c:numRef>
          </c:yVal>
        </c:ser>
        <c:axId val="103343616"/>
        <c:axId val="103345536"/>
      </c:scatterChart>
      <c:valAx>
        <c:axId val="1033436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Spanning U (V)</a:t>
                </a:r>
              </a:p>
            </c:rich>
          </c:tx>
          <c:layout>
            <c:manualLayout>
              <c:xMode val="edge"/>
              <c:yMode val="edge"/>
              <c:x val="0.35007203726506952"/>
              <c:y val="0.92996190651265853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3345536"/>
        <c:crosses val="autoZero"/>
        <c:crossBetween val="midCat"/>
        <c:majorUnit val="1"/>
      </c:valAx>
      <c:valAx>
        <c:axId val="103345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Stroom I (A)</a:t>
                </a:r>
              </a:p>
            </c:rich>
          </c:tx>
          <c:layout>
            <c:manualLayout>
              <c:xMode val="edge"/>
              <c:yMode val="edge"/>
              <c:x val="2.2955523672883792E-2"/>
              <c:y val="0.472763054423644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3343616"/>
        <c:crosses val="autoZero"/>
        <c:crossBetween val="midCat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183704440101374"/>
          <c:y val="0.46108990267267203"/>
          <c:w val="0.22668594689652322"/>
          <c:h val="0.149805651725441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NIET LINEAIR</a:t>
            </a:r>
          </a:p>
        </c:rich>
      </c:tx>
      <c:layout>
        <c:manualLayout>
          <c:xMode val="edge"/>
          <c:yMode val="edge"/>
          <c:x val="0.43741007194244674"/>
          <c:y val="3.01724137931034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6330935251798552E-2"/>
          <c:y val="0.14224137931034495"/>
          <c:w val="0.70791366906474817"/>
          <c:h val="0.72198275862068961"/>
        </c:manualLayout>
      </c:layout>
      <c:scatterChart>
        <c:scatterStyle val="lineMarker"/>
        <c:ser>
          <c:idx val="1"/>
          <c:order val="0"/>
          <c:tx>
            <c:strRef>
              <c:f>'4'!$B$196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'4'!$A$197:$A$202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'4'!$B$197:$B$202</c:f>
              <c:numCache>
                <c:formatCode>General</c:formatCode>
                <c:ptCount val="6"/>
                <c:pt idx="0">
                  <c:v>0</c:v>
                </c:pt>
                <c:pt idx="1">
                  <c:v>1.2</c:v>
                </c:pt>
                <c:pt idx="2">
                  <c:v>2</c:v>
                </c:pt>
                <c:pt idx="3">
                  <c:v>8</c:v>
                </c:pt>
                <c:pt idx="4">
                  <c:v>11</c:v>
                </c:pt>
                <c:pt idx="5">
                  <c:v>24</c:v>
                </c:pt>
              </c:numCache>
            </c:numRef>
          </c:yVal>
        </c:ser>
        <c:ser>
          <c:idx val="0"/>
          <c:order val="1"/>
          <c:tx>
            <c:strRef>
              <c:f>'4'!$C$196</c:f>
              <c:strCache>
                <c:ptCount val="1"/>
                <c:pt idx="0">
                  <c:v>Formule 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'4'!$A$197:$A$202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'4'!$C$197:$C$202</c:f>
              <c:numCache>
                <c:formatCode>General</c:formatCode>
                <c:ptCount val="6"/>
                <c:pt idx="0">
                  <c:v>0</c:v>
                </c:pt>
                <c:pt idx="1">
                  <c:v>0.8</c:v>
                </c:pt>
                <c:pt idx="2">
                  <c:v>3.2</c:v>
                </c:pt>
                <c:pt idx="3">
                  <c:v>7.2</c:v>
                </c:pt>
                <c:pt idx="4">
                  <c:v>12.8</c:v>
                </c:pt>
                <c:pt idx="5">
                  <c:v>20</c:v>
                </c:pt>
              </c:numCache>
            </c:numRef>
          </c:yVal>
        </c:ser>
        <c:axId val="104518016"/>
        <c:axId val="104519936"/>
      </c:scatterChart>
      <c:valAx>
        <c:axId val="1045180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   Y</a:t>
                </a:r>
              </a:p>
            </c:rich>
          </c:tx>
          <c:layout>
            <c:manualLayout>
              <c:xMode val="edge"/>
              <c:yMode val="edge"/>
              <c:x val="0.42589928057553955"/>
              <c:y val="0.92241379310344829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4519936"/>
        <c:crosses val="autoZero"/>
        <c:crossBetween val="midCat"/>
        <c:majorUnit val="1"/>
      </c:valAx>
      <c:valAx>
        <c:axId val="104519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    X   </a:t>
                </a:r>
              </a:p>
            </c:rich>
          </c:tx>
          <c:layout>
            <c:manualLayout>
              <c:xMode val="edge"/>
              <c:yMode val="edge"/>
              <c:x val="2.3021582733812947E-2"/>
              <c:y val="0.4784482758620693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4518016"/>
        <c:crosses val="autoZero"/>
        <c:crossBetween val="midCat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482014388489271"/>
          <c:y val="0.46120689655172414"/>
          <c:w val="0.11366906474820154"/>
          <c:h val="8.405172413793100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NIET LINEAIR</a:t>
            </a:r>
          </a:p>
        </c:rich>
      </c:tx>
      <c:layout>
        <c:manualLayout>
          <c:xMode val="edge"/>
          <c:yMode val="edge"/>
          <c:x val="0.43678221256825672"/>
          <c:y val="3.010752688172043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6207017509397313E-2"/>
          <c:y val="0.14193578195518736"/>
          <c:w val="0.70833432720221456"/>
          <c:h val="0.75914137924516856"/>
        </c:manualLayout>
      </c:layout>
      <c:scatterChart>
        <c:scatterStyle val="lineMarker"/>
        <c:ser>
          <c:idx val="1"/>
          <c:order val="0"/>
          <c:tx>
            <c:strRef>
              <c:f>'4'!$B$196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poly"/>
            <c:order val="2"/>
          </c:trendline>
          <c:trendline>
            <c:spPr>
              <a:ln w="25400">
                <a:solidFill>
                  <a:srgbClr val="FF0000"/>
                </a:solidFill>
                <a:prstDash val="sysDash"/>
              </a:ln>
            </c:spPr>
            <c:trendlineType val="linear"/>
          </c:trendline>
          <c:xVal>
            <c:numRef>
              <c:f>'4'!$A$197:$A$202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'4'!$B$197:$B$202</c:f>
              <c:numCache>
                <c:formatCode>General</c:formatCode>
                <c:ptCount val="6"/>
                <c:pt idx="0">
                  <c:v>0</c:v>
                </c:pt>
                <c:pt idx="1">
                  <c:v>1.2</c:v>
                </c:pt>
                <c:pt idx="2">
                  <c:v>2</c:v>
                </c:pt>
                <c:pt idx="3">
                  <c:v>8</c:v>
                </c:pt>
                <c:pt idx="4">
                  <c:v>11</c:v>
                </c:pt>
                <c:pt idx="5">
                  <c:v>24</c:v>
                </c:pt>
              </c:numCache>
            </c:numRef>
          </c:yVal>
        </c:ser>
        <c:ser>
          <c:idx val="0"/>
          <c:order val="1"/>
          <c:tx>
            <c:strRef>
              <c:f>'4'!$C$196</c:f>
              <c:strCache>
                <c:ptCount val="1"/>
                <c:pt idx="0">
                  <c:v>Formule 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'4'!$A$197:$A$202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'4'!$C$197:$C$202</c:f>
              <c:numCache>
                <c:formatCode>General</c:formatCode>
                <c:ptCount val="6"/>
                <c:pt idx="0">
                  <c:v>0</c:v>
                </c:pt>
                <c:pt idx="1">
                  <c:v>0.8</c:v>
                </c:pt>
                <c:pt idx="2">
                  <c:v>3.2</c:v>
                </c:pt>
                <c:pt idx="3">
                  <c:v>7.2</c:v>
                </c:pt>
                <c:pt idx="4">
                  <c:v>12.8</c:v>
                </c:pt>
                <c:pt idx="5">
                  <c:v>20</c:v>
                </c:pt>
              </c:numCache>
            </c:numRef>
          </c:yVal>
        </c:ser>
        <c:axId val="104575744"/>
        <c:axId val="104577664"/>
      </c:scatterChart>
      <c:valAx>
        <c:axId val="1045757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   Y</a:t>
                </a:r>
              </a:p>
            </c:rich>
          </c:tx>
          <c:layout>
            <c:manualLayout>
              <c:xMode val="edge"/>
              <c:yMode val="edge"/>
              <c:x val="0.42528795969469352"/>
              <c:y val="0.92258267716535436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4577664"/>
        <c:crosses val="autoZero"/>
        <c:crossBetween val="midCat"/>
        <c:majorUnit val="1"/>
      </c:valAx>
      <c:valAx>
        <c:axId val="104577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    X   </a:t>
                </a:r>
              </a:p>
            </c:rich>
          </c:tx>
          <c:layout>
            <c:manualLayout>
              <c:xMode val="edge"/>
              <c:yMode val="edge"/>
              <c:x val="2.2988505747126436E-2"/>
              <c:y val="0.4967753224395337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4575744"/>
        <c:crosses val="autoZero"/>
        <c:crossBetween val="midCat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18402872054793"/>
          <c:y val="0.44086111816668072"/>
          <c:w val="0.1666669683530938"/>
          <c:h val="0.1655918494059212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044" r="0.75000000000000044" t="1" header="0.5" footer="0.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Ohmse weerstand</a:t>
            </a:r>
          </a:p>
        </c:rich>
      </c:tx>
      <c:layout>
        <c:manualLayout>
          <c:xMode val="edge"/>
          <c:yMode val="edge"/>
          <c:x val="0.42351304528860267"/>
          <c:y val="2.94695481335952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4985894471698048E-2"/>
          <c:y val="0.13163064833005875"/>
          <c:w val="0.70963221883867889"/>
          <c:h val="0.74459724950884154"/>
        </c:manualLayout>
      </c:layout>
      <c:scatterChart>
        <c:scatterStyle val="lineMarker"/>
        <c:ser>
          <c:idx val="1"/>
          <c:order val="0"/>
          <c:tx>
            <c:strRef>
              <c:f>'4'!$B$14:$B$16</c:f>
              <c:strCache>
                <c:ptCount val="1"/>
                <c:pt idx="0">
                  <c:v>Stroom I Ampere</c:v>
                </c:pt>
              </c:strCache>
            </c:strRef>
          </c:tx>
          <c:spPr>
            <a:ln w="3175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'4'!$A$17:$A$22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'4'!$B$17:$B$22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</c:numCache>
            </c:numRef>
          </c:yVal>
        </c:ser>
        <c:axId val="104596992"/>
        <c:axId val="104657664"/>
      </c:scatterChart>
      <c:valAx>
        <c:axId val="1045969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Spanning U (V)</a:t>
                </a:r>
              </a:p>
            </c:rich>
          </c:tx>
          <c:layout>
            <c:manualLayout>
              <c:xMode val="edge"/>
              <c:yMode val="edge"/>
              <c:x val="0.37960369684667633"/>
              <c:y val="0.9292730844793716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4657664"/>
        <c:crosses val="autoZero"/>
        <c:crossBetween val="midCat"/>
      </c:valAx>
      <c:valAx>
        <c:axId val="104657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Stroom I (A)</a:t>
                </a:r>
              </a:p>
            </c:rich>
          </c:tx>
          <c:layout>
            <c:manualLayout>
              <c:xMode val="edge"/>
              <c:yMode val="edge"/>
              <c:x val="2.2662889518413637E-2"/>
              <c:y val="0.4400785854616898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459699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153033986898949"/>
          <c:y val="0.48526522593320237"/>
          <c:w val="0.1644570349386214"/>
          <c:h val="3.759169592995378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078" r="0.75000000000000078" t="1" header="0.5" footer="0.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Ohmse weerstand</a:t>
            </a:r>
          </a:p>
        </c:rich>
      </c:tx>
      <c:layout>
        <c:manualLayout>
          <c:xMode val="edge"/>
          <c:yMode val="edge"/>
          <c:x val="0.42454190405324882"/>
          <c:y val="2.879078694817657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4626292413867321E-2"/>
          <c:y val="0.12859884836852206"/>
          <c:w val="0.65444332800057359"/>
          <c:h val="0.78310940499040305"/>
        </c:manualLayout>
      </c:layout>
      <c:scatterChart>
        <c:scatterStyle val="lineMarker"/>
        <c:ser>
          <c:idx val="1"/>
          <c:order val="0"/>
          <c:tx>
            <c:strRef>
              <c:f>'4'!$B$14:$B$16</c:f>
              <c:strCache>
                <c:ptCount val="1"/>
                <c:pt idx="0">
                  <c:v>Stroom I Ampere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38100">
                <a:solidFill>
                  <a:srgbClr val="FF0000"/>
                </a:solidFill>
                <a:prstDash val="solid"/>
              </a:ln>
            </c:spPr>
            <c:trendlineType val="linear"/>
          </c:trendline>
          <c:xVal>
            <c:numRef>
              <c:f>'4'!$A$17:$A$22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'4'!$B$17:$B$22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</c:numCache>
            </c:numRef>
          </c:yVal>
        </c:ser>
        <c:axId val="104793984"/>
        <c:axId val="104677376"/>
      </c:scatterChart>
      <c:valAx>
        <c:axId val="1047939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Spanning U (V)</a:t>
                </a:r>
              </a:p>
            </c:rich>
          </c:tx>
          <c:layout>
            <c:manualLayout>
              <c:xMode val="edge"/>
              <c:yMode val="edge"/>
              <c:x val="0.35260960504055489"/>
              <c:y val="0.9309021113243766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4677376"/>
        <c:crosses val="autoZero"/>
        <c:crossBetween val="midCat"/>
        <c:majorUnit val="1"/>
      </c:valAx>
      <c:valAx>
        <c:axId val="104677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Stroom I (A)</a:t>
                </a:r>
              </a:p>
            </c:rich>
          </c:tx>
          <c:layout>
            <c:manualLayout>
              <c:xMode val="edge"/>
              <c:yMode val="edge"/>
              <c:x val="2.2566995768688293E-2"/>
              <c:y val="0.458733205374280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479398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586801120945969"/>
          <c:y val="0.48368522072936682"/>
          <c:w val="0.222849231293197"/>
          <c:h val="7.485604606525908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Ohmse Weerstand</a:t>
            </a:r>
          </a:p>
        </c:rich>
      </c:tx>
      <c:layout>
        <c:manualLayout>
          <c:xMode val="edge"/>
          <c:yMode val="edge"/>
          <c:x val="0.38871951219512196"/>
          <c:y val="2.90381125226860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060975609756098"/>
          <c:y val="0.13974591651542675"/>
          <c:w val="0.67682926829268375"/>
          <c:h val="0.73502722323049074"/>
        </c:manualLayout>
      </c:layout>
      <c:scatterChart>
        <c:scatterStyle val="lineMarker"/>
        <c:ser>
          <c:idx val="0"/>
          <c:order val="0"/>
          <c:tx>
            <c:strRef>
              <c:f>'4'!$B$14:$B$16</c:f>
              <c:strCache>
                <c:ptCount val="1"/>
                <c:pt idx="0">
                  <c:v>Stroom I Ampere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'4'!$A$17:$A$22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'4'!$B$17:$B$22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</c:numCache>
            </c:numRef>
          </c:yVal>
        </c:ser>
        <c:axId val="95078656"/>
        <c:axId val="97010816"/>
      </c:scatterChart>
      <c:valAx>
        <c:axId val="950786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Spanning U (V)</a:t>
                </a:r>
              </a:p>
            </c:rich>
          </c:tx>
          <c:layout>
            <c:manualLayout>
              <c:xMode val="edge"/>
              <c:yMode val="edge"/>
              <c:x val="0.36432926829268347"/>
              <c:y val="0.9310344827586206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7010816"/>
        <c:crosses val="autoZero"/>
        <c:crossBetween val="midCat"/>
      </c:valAx>
      <c:valAx>
        <c:axId val="97010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Stroom I (A)</a:t>
                </a:r>
              </a:p>
            </c:rich>
          </c:tx>
          <c:layout>
            <c:manualLayout>
              <c:xMode val="edge"/>
              <c:yMode val="edge"/>
              <c:x val="2.1341463414634169E-2"/>
              <c:y val="0.4373865698729591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507865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92682926829273"/>
          <c:y val="0.48820326678765902"/>
          <c:w val="0.17987804878048791"/>
          <c:h val="3.992740471869327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Ohmse weerstand</a:t>
            </a:r>
          </a:p>
        </c:rich>
      </c:tx>
      <c:layout>
        <c:manualLayout>
          <c:xMode val="edge"/>
          <c:yMode val="edge"/>
          <c:x val="0.42394366197183136"/>
          <c:y val="2.87356321839080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4507042253521236E-2"/>
          <c:y val="0.13026844294114248"/>
          <c:w val="0.65070422535211314"/>
          <c:h val="0.78161065764685456"/>
        </c:manualLayout>
      </c:layout>
      <c:scatterChart>
        <c:scatterStyle val="smoothMarker"/>
        <c:ser>
          <c:idx val="1"/>
          <c:order val="0"/>
          <c:tx>
            <c:strRef>
              <c:f>'4'!$B$14:$B$16</c:f>
              <c:strCache>
                <c:ptCount val="1"/>
                <c:pt idx="0">
                  <c:v>Stroom I Ampere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plus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38100">
                <a:solidFill>
                  <a:srgbClr val="FF0000"/>
                </a:solidFill>
                <a:prstDash val="solid"/>
              </a:ln>
            </c:spPr>
            <c:trendlineType val="linear"/>
          </c:trendline>
          <c:xVal>
            <c:numRef>
              <c:f>'4'!$A$17:$A$22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'4'!$B$17:$B$22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</c:numCache>
            </c:numRef>
          </c:yVal>
          <c:smooth val="1"/>
        </c:ser>
        <c:axId val="104723200"/>
        <c:axId val="104725120"/>
      </c:scatterChart>
      <c:valAx>
        <c:axId val="1047232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Spanning U (V)</a:t>
                </a:r>
              </a:p>
            </c:rich>
          </c:tx>
          <c:layout>
            <c:manualLayout>
              <c:xMode val="edge"/>
              <c:yMode val="edge"/>
              <c:x val="0.35070422535211282"/>
              <c:y val="0.93103629287718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4725120"/>
        <c:crosses val="autoZero"/>
        <c:crossBetween val="midCat"/>
        <c:majorUnit val="1"/>
      </c:valAx>
      <c:valAx>
        <c:axId val="104725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Stroom I (A)</a:t>
                </a:r>
              </a:p>
            </c:rich>
          </c:tx>
          <c:layout>
            <c:manualLayout>
              <c:xMode val="edge"/>
              <c:yMode val="edge"/>
              <c:x val="2.2535211267605656E-2"/>
              <c:y val="0.4597709194396679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472320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197183098591603"/>
          <c:y val="0.48467533512333949"/>
          <c:w val="0.22676056338028172"/>
          <c:h val="7.471284480244579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Ohmse weerstand</a:t>
            </a:r>
          </a:p>
        </c:rich>
      </c:tx>
      <c:layout>
        <c:manualLayout>
          <c:xMode val="edge"/>
          <c:yMode val="edge"/>
          <c:x val="0.42212579322781207"/>
          <c:y val="2.81954887218045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733636868911579E-2"/>
          <c:y val="0.12781966618786925"/>
          <c:w val="0.64337791600982031"/>
          <c:h val="0.78571500686072504"/>
        </c:manualLayout>
      </c:layout>
      <c:scatterChart>
        <c:scatterStyle val="lineMarker"/>
        <c:ser>
          <c:idx val="1"/>
          <c:order val="0"/>
          <c:tx>
            <c:strRef>
              <c:f>'5'!$B$34:$B$36</c:f>
              <c:strCache>
                <c:ptCount val="1"/>
                <c:pt idx="0">
                  <c:v>Stroom I Ampere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38100">
                <a:solidFill>
                  <a:srgbClr val="FF0000"/>
                </a:solidFill>
                <a:prstDash val="solid"/>
              </a:ln>
            </c:spPr>
            <c:trendlineType val="linear"/>
          </c:trendline>
          <c:xVal>
            <c:numRef>
              <c:f>'5'!$A$37:$A$42</c:f>
              <c:numCache>
                <c:formatCode>General</c:formatCode>
                <c:ptCount val="6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'5'!$B$37:$B$42</c:f>
              <c:numCache>
                <c:formatCode>General</c:formatCode>
                <c:ptCount val="6"/>
                <c:pt idx="0">
                  <c:v>0</c:v>
                </c:pt>
                <c:pt idx="1">
                  <c:v>16</c:v>
                </c:pt>
                <c:pt idx="2">
                  <c:v>9</c:v>
                </c:pt>
                <c:pt idx="3">
                  <c:v>4</c:v>
                </c:pt>
                <c:pt idx="4">
                  <c:v>21</c:v>
                </c:pt>
                <c:pt idx="5">
                  <c:v>26</c:v>
                </c:pt>
              </c:numCache>
            </c:numRef>
          </c:yVal>
        </c:ser>
        <c:axId val="104914944"/>
        <c:axId val="104916864"/>
      </c:scatterChart>
      <c:valAx>
        <c:axId val="1049149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Spanning U (V)</a:t>
                </a:r>
              </a:p>
            </c:rich>
          </c:tx>
          <c:layout>
            <c:manualLayout>
              <c:xMode val="edge"/>
              <c:yMode val="edge"/>
              <c:x val="0.34788983254822425"/>
              <c:y val="0.9323316164426820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4916864"/>
        <c:crosses val="autoZero"/>
        <c:crossBetween val="midCat"/>
      </c:valAx>
      <c:valAx>
        <c:axId val="104916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Stroom I (A)</a:t>
                </a:r>
              </a:p>
            </c:rich>
          </c:tx>
          <c:layout>
            <c:manualLayout>
              <c:xMode val="edge"/>
              <c:yMode val="edge"/>
              <c:x val="2.3289665211062592E-2"/>
              <c:y val="0.4605267104769798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49149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837079317050493"/>
          <c:y val="0.48496280070254416"/>
          <c:w val="0.22998574959789431"/>
          <c:h val="7.330827067669180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Ohmse weerstand</a:t>
            </a:r>
          </a:p>
        </c:rich>
      </c:tx>
      <c:layout>
        <c:manualLayout>
          <c:xMode val="edge"/>
          <c:yMode val="edge"/>
          <c:x val="0.42394366197183136"/>
          <c:y val="2.81425891181988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4507042253521236E-2"/>
          <c:y val="0.12757973733583489"/>
          <c:w val="0.65070422535211314"/>
          <c:h val="0.78611632270168808"/>
        </c:manualLayout>
      </c:layout>
      <c:scatterChart>
        <c:scatterStyle val="smoothMarker"/>
        <c:ser>
          <c:idx val="1"/>
          <c:order val="0"/>
          <c:tx>
            <c:strRef>
              <c:f>'5'!$B$34:$B$36</c:f>
              <c:strCache>
                <c:ptCount val="1"/>
                <c:pt idx="0">
                  <c:v>Stroom I Ampere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plus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olid"/>
              </a:ln>
            </c:spPr>
            <c:trendlineType val="linear"/>
          </c:trendline>
          <c:xVal>
            <c:numRef>
              <c:f>'5'!$A$37:$A$42</c:f>
              <c:numCache>
                <c:formatCode>General</c:formatCode>
                <c:ptCount val="6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'5'!$B$37:$B$42</c:f>
              <c:numCache>
                <c:formatCode>General</c:formatCode>
                <c:ptCount val="6"/>
                <c:pt idx="0">
                  <c:v>0</c:v>
                </c:pt>
                <c:pt idx="1">
                  <c:v>16</c:v>
                </c:pt>
                <c:pt idx="2">
                  <c:v>9</c:v>
                </c:pt>
                <c:pt idx="3">
                  <c:v>4</c:v>
                </c:pt>
                <c:pt idx="4">
                  <c:v>21</c:v>
                </c:pt>
                <c:pt idx="5">
                  <c:v>26</c:v>
                </c:pt>
              </c:numCache>
            </c:numRef>
          </c:yVal>
          <c:smooth val="1"/>
        </c:ser>
        <c:axId val="104929920"/>
        <c:axId val="104944384"/>
      </c:scatterChart>
      <c:valAx>
        <c:axId val="1049299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Spanning U (V)</a:t>
                </a:r>
              </a:p>
            </c:rich>
          </c:tx>
          <c:layout>
            <c:manualLayout>
              <c:xMode val="edge"/>
              <c:yMode val="edge"/>
              <c:x val="0.35070422535211282"/>
              <c:y val="0.9324577861163225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4944384"/>
        <c:crosses val="autoZero"/>
        <c:crossBetween val="midCat"/>
        <c:majorUnit val="1"/>
      </c:valAx>
      <c:valAx>
        <c:axId val="104944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Stroom I (A)</a:t>
                </a:r>
              </a:p>
            </c:rich>
          </c:tx>
          <c:layout>
            <c:manualLayout>
              <c:xMode val="edge"/>
              <c:yMode val="edge"/>
              <c:x val="2.2535211267605656E-2"/>
              <c:y val="0.4596622889305818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492992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197183098591603"/>
          <c:y val="0.4840525328330208"/>
          <c:w val="0.22676056338028172"/>
          <c:h val="7.317073170731702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044" r="0.75000000000000044" t="1" header="0.5" footer="0.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Ohmse weerstand</a:t>
            </a:r>
          </a:p>
        </c:rich>
      </c:tx>
      <c:layout>
        <c:manualLayout>
          <c:xMode val="edge"/>
          <c:yMode val="edge"/>
          <c:x val="0.42394366197183136"/>
          <c:y val="2.81425891181988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4507042253521236E-2"/>
          <c:y val="0.12757973733583489"/>
          <c:w val="0.66197183098591605"/>
          <c:h val="0.75422138836772978"/>
        </c:manualLayout>
      </c:layout>
      <c:lineChart>
        <c:grouping val="standard"/>
        <c:ser>
          <c:idx val="1"/>
          <c:order val="0"/>
          <c:tx>
            <c:strRef>
              <c:f>'5'!$B$34:$B$36</c:f>
              <c:strCache>
                <c:ptCount val="1"/>
                <c:pt idx="0">
                  <c:v>Stroom I Ampere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plus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38100">
                <a:solidFill>
                  <a:srgbClr val="FF0000"/>
                </a:solidFill>
                <a:prstDash val="solid"/>
              </a:ln>
            </c:spPr>
            <c:trendlineType val="linear"/>
          </c:trendline>
          <c:cat>
            <c:numRef>
              <c:f>'5'!$A$37:$A$42</c:f>
              <c:numCache>
                <c:formatCode>General</c:formatCode>
                <c:ptCount val="6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  <c:pt idx="4">
                  <c:v>8</c:v>
                </c:pt>
                <c:pt idx="5">
                  <c:v>10</c:v>
                </c:pt>
              </c:numCache>
            </c:numRef>
          </c:cat>
          <c:val>
            <c:numRef>
              <c:f>'5'!$B$37:$B$42</c:f>
              <c:numCache>
                <c:formatCode>General</c:formatCode>
                <c:ptCount val="6"/>
                <c:pt idx="0">
                  <c:v>0</c:v>
                </c:pt>
                <c:pt idx="1">
                  <c:v>16</c:v>
                </c:pt>
                <c:pt idx="2">
                  <c:v>9</c:v>
                </c:pt>
                <c:pt idx="3">
                  <c:v>4</c:v>
                </c:pt>
                <c:pt idx="4">
                  <c:v>21</c:v>
                </c:pt>
                <c:pt idx="5">
                  <c:v>26</c:v>
                </c:pt>
              </c:numCache>
            </c:numRef>
          </c:val>
        </c:ser>
        <c:marker val="1"/>
        <c:axId val="105076224"/>
        <c:axId val="105078144"/>
      </c:lineChart>
      <c:catAx>
        <c:axId val="1050762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Spanning U (V)</a:t>
                </a:r>
              </a:p>
            </c:rich>
          </c:tx>
          <c:layout>
            <c:manualLayout>
              <c:xMode val="edge"/>
              <c:yMode val="edge"/>
              <c:x val="0.35633802816901433"/>
              <c:y val="0.9324577861163225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5078144"/>
        <c:crosses val="autoZero"/>
        <c:auto val="1"/>
        <c:lblAlgn val="ctr"/>
        <c:lblOffset val="100"/>
        <c:tickLblSkip val="1"/>
        <c:tickMarkSkip val="1"/>
      </c:catAx>
      <c:valAx>
        <c:axId val="105078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Stroom I (A)</a:t>
                </a:r>
              </a:p>
            </c:rich>
          </c:tx>
          <c:layout>
            <c:manualLayout>
              <c:xMode val="edge"/>
              <c:yMode val="edge"/>
              <c:x val="2.2535211267605656E-2"/>
              <c:y val="0.4446529080675423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5076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197183098591603"/>
          <c:y val="0.46904315196998131"/>
          <c:w val="0.22676056338028172"/>
          <c:h val="7.317073170731702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044" r="0.75000000000000044" t="1" header="0.5" footer="0.5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Ohmse weerstand</a:t>
            </a:r>
          </a:p>
        </c:rich>
      </c:tx>
      <c:layout>
        <c:manualLayout>
          <c:xMode val="edge"/>
          <c:yMode val="edge"/>
          <c:x val="0.42212579322781207"/>
          <c:y val="2.857142857142858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733636868911579E-2"/>
          <c:y val="0.1295240504539629"/>
          <c:w val="0.64337791600982031"/>
          <c:h val="0.78285859906733457"/>
        </c:manualLayout>
      </c:layout>
      <c:scatterChart>
        <c:scatterStyle val="lineMarker"/>
        <c:ser>
          <c:idx val="1"/>
          <c:order val="0"/>
          <c:tx>
            <c:strRef>
              <c:f>'5'!$B$66:$B$68</c:f>
              <c:strCache>
                <c:ptCount val="1"/>
                <c:pt idx="0">
                  <c:v>Stroom I Ampere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</c:trendline>
          <c:xVal>
            <c:numRef>
              <c:f>'5'!$A$69:$A$74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'5'!$B$69:$B$74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</c:numCache>
            </c:numRef>
          </c:yVal>
        </c:ser>
        <c:axId val="105001728"/>
        <c:axId val="105086976"/>
      </c:scatterChart>
      <c:valAx>
        <c:axId val="1050017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Spanning U (V)</a:t>
                </a:r>
              </a:p>
            </c:rich>
          </c:tx>
          <c:layout>
            <c:manualLayout>
              <c:xMode val="edge"/>
              <c:yMode val="edge"/>
              <c:x val="0.34788983254822425"/>
              <c:y val="0.9314303712035996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5086976"/>
        <c:crosses val="autoZero"/>
        <c:crossBetween val="midCat"/>
      </c:valAx>
      <c:valAx>
        <c:axId val="105086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Stroom I (A)</a:t>
                </a:r>
              </a:p>
            </c:rich>
          </c:tx>
          <c:layout>
            <c:manualLayout>
              <c:xMode val="edge"/>
              <c:yMode val="edge"/>
              <c:x val="2.3289665211062592E-2"/>
              <c:y val="0.4590484189476317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500172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837079317050493"/>
          <c:y val="0.48381052368453986"/>
          <c:w val="0.22998574959789431"/>
          <c:h val="7.428591426071740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044" r="0.75000000000000044" t="1" header="0.5" footer="0.5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Ohmse weerstand</a:t>
            </a:r>
          </a:p>
        </c:rich>
      </c:tx>
      <c:layout>
        <c:manualLayout>
          <c:xMode val="edge"/>
          <c:yMode val="edge"/>
          <c:x val="0.42151193310138557"/>
          <c:y val="2.851711026615971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7209364219036897E-2"/>
          <c:y val="0.12927768654728225"/>
          <c:w val="0.65116325283547594"/>
          <c:h val="0.78327068908059161"/>
        </c:manualLayout>
      </c:layout>
      <c:lineChart>
        <c:grouping val="standard"/>
        <c:ser>
          <c:idx val="1"/>
          <c:order val="0"/>
          <c:tx>
            <c:strRef>
              <c:f>'5'!$B$66:$B$68</c:f>
              <c:strCache>
                <c:ptCount val="1"/>
                <c:pt idx="0">
                  <c:v>Stroom I Ampere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plus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2225">
                <a:solidFill>
                  <a:srgbClr val="FF0000"/>
                </a:solidFill>
                <a:prstDash val="solid"/>
              </a:ln>
            </c:spPr>
            <c:trendlineType val="linear"/>
          </c:trendline>
          <c:cat>
            <c:numRef>
              <c:f>'5'!$A$69:$A$74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cat>
          <c:val>
            <c:numRef>
              <c:f>'5'!$B$69:$B$74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</c:numCache>
            </c:numRef>
          </c:val>
        </c:ser>
        <c:marker val="1"/>
        <c:axId val="105024512"/>
        <c:axId val="105047168"/>
      </c:lineChart>
      <c:catAx>
        <c:axId val="1050245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Spanning U (V)</a:t>
                </a:r>
              </a:p>
            </c:rich>
          </c:tx>
          <c:layout>
            <c:manualLayout>
              <c:xMode val="edge"/>
              <c:yMode val="edge"/>
              <c:x val="0.35174449124092066"/>
              <c:y val="0.9315597337405067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5047168"/>
        <c:crosses val="autoZero"/>
        <c:auto val="1"/>
        <c:lblAlgn val="ctr"/>
        <c:lblOffset val="100"/>
        <c:tickLblSkip val="1"/>
        <c:tickMarkSkip val="1"/>
      </c:catAx>
      <c:valAx>
        <c:axId val="105047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Stroom I (A)</a:t>
                </a:r>
              </a:p>
            </c:rich>
          </c:tx>
          <c:layout>
            <c:manualLayout>
              <c:xMode val="edge"/>
              <c:yMode val="edge"/>
              <c:x val="2.3255813953488372E-2"/>
              <c:y val="0.4600764448170214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50245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436107550509712"/>
          <c:y val="0.48479127371435982"/>
          <c:w val="0.23401178050418128"/>
          <c:h val="7.414448669201523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044" r="0.75000000000000044" t="1" header="0.5" footer="0.5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Ohmse weerstand</a:t>
            </a:r>
          </a:p>
        </c:rich>
      </c:tx>
      <c:layout>
        <c:manualLayout>
          <c:xMode val="edge"/>
          <c:yMode val="edge"/>
          <c:x val="0.42151193310138557"/>
          <c:y val="2.851711026615971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7209364219036897E-2"/>
          <c:y val="0.12927768654728225"/>
          <c:w val="0.73110517003625919"/>
          <c:h val="0.75095126744377205"/>
        </c:manualLayout>
      </c:layout>
      <c:scatterChart>
        <c:scatterStyle val="lineMarker"/>
        <c:ser>
          <c:idx val="1"/>
          <c:order val="0"/>
          <c:tx>
            <c:strRef>
              <c:f>'5'!$B$66:$B$68</c:f>
              <c:strCache>
                <c:ptCount val="1"/>
                <c:pt idx="0">
                  <c:v>Stroom I Ampere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'5'!$A$69:$A$74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'5'!$B$69:$B$74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</c:numCache>
            </c:numRef>
          </c:yVal>
        </c:ser>
        <c:axId val="105173760"/>
        <c:axId val="105176064"/>
      </c:scatterChart>
      <c:valAx>
        <c:axId val="1051737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Spanning U (V)</a:t>
                </a:r>
              </a:p>
            </c:rich>
          </c:tx>
          <c:layout>
            <c:manualLayout>
              <c:xMode val="edge"/>
              <c:yMode val="edge"/>
              <c:x val="0.39098867728743286"/>
              <c:y val="0.9315597337405067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5176064"/>
        <c:crosses val="autoZero"/>
        <c:crossBetween val="midCat"/>
      </c:valAx>
      <c:valAx>
        <c:axId val="105176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Stroom I (A)</a:t>
                </a:r>
              </a:p>
            </c:rich>
          </c:tx>
          <c:layout>
            <c:manualLayout>
              <c:xMode val="edge"/>
              <c:yMode val="edge"/>
              <c:x val="2.3255813953488372E-2"/>
              <c:y val="0.4429661786573256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517376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59308429469572"/>
          <c:y val="0.48669241439877048"/>
          <c:w val="0.14244201306232099"/>
          <c:h val="3.802281368821299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044" r="0.75000000000000044" t="1" header="0.5" footer="0.5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Ohmse weerstand</a:t>
            </a:r>
          </a:p>
        </c:rich>
      </c:tx>
      <c:layout>
        <c:manualLayout>
          <c:xMode val="edge"/>
          <c:yMode val="edge"/>
          <c:x val="0.4221257932278123"/>
          <c:y val="2.857142857142859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733636868911579E-2"/>
          <c:y val="0.1295240504539629"/>
          <c:w val="0.64337791600982075"/>
          <c:h val="0.78285859906733457"/>
        </c:manualLayout>
      </c:layout>
      <c:scatterChart>
        <c:scatterStyle val="lineMarker"/>
        <c:ser>
          <c:idx val="1"/>
          <c:order val="0"/>
          <c:tx>
            <c:strRef>
              <c:f>'5'!$B$66:$B$68</c:f>
              <c:strCache>
                <c:ptCount val="1"/>
                <c:pt idx="0">
                  <c:v>Stroom I Ampere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38100">
                <a:solidFill>
                  <a:srgbClr val="FF0000"/>
                </a:solidFill>
                <a:prstDash val="solid"/>
              </a:ln>
            </c:spPr>
            <c:trendlineType val="linear"/>
          </c:trendline>
          <c:xVal>
            <c:numRef>
              <c:f>'5'!$A$69:$A$74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'5'!$B$69:$B$74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</c:numCache>
            </c:numRef>
          </c:yVal>
        </c:ser>
        <c:axId val="105218048"/>
        <c:axId val="105219968"/>
      </c:scatterChart>
      <c:valAx>
        <c:axId val="1052180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Spanning U (V)</a:t>
                </a:r>
              </a:p>
            </c:rich>
          </c:tx>
          <c:layout>
            <c:manualLayout>
              <c:xMode val="edge"/>
              <c:yMode val="edge"/>
              <c:x val="0.34788983254822431"/>
              <c:y val="0.9314303712035996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5219968"/>
        <c:crosses val="autoZero"/>
        <c:crossBetween val="midCat"/>
      </c:valAx>
      <c:valAx>
        <c:axId val="1052199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Stroom I (A)</a:t>
                </a:r>
              </a:p>
            </c:rich>
          </c:tx>
          <c:layout>
            <c:manualLayout>
              <c:xMode val="edge"/>
              <c:yMode val="edge"/>
              <c:x val="2.3289665211062592E-2"/>
              <c:y val="0.4590484189476318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521804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837079317050515"/>
          <c:y val="0.48381052368453997"/>
          <c:w val="0.22683171153824114"/>
          <c:h val="7.387711671176237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078" r="0.75000000000000078" t="1" header="0.5" footer="0.5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Ohmse weerstand</a:t>
            </a:r>
          </a:p>
        </c:rich>
      </c:tx>
      <c:layout>
        <c:manualLayout>
          <c:xMode val="edge"/>
          <c:yMode val="edge"/>
          <c:x val="0.42212579322781252"/>
          <c:y val="2.857142857142859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733636868911579E-2"/>
          <c:y val="0.1295240504539629"/>
          <c:w val="0.64337791600982108"/>
          <c:h val="0.78285859906733457"/>
        </c:manualLayout>
      </c:layout>
      <c:scatterChart>
        <c:scatterStyle val="smoothMarker"/>
        <c:ser>
          <c:idx val="1"/>
          <c:order val="0"/>
          <c:tx>
            <c:strRef>
              <c:f>'5'!$B$66:$B$68</c:f>
              <c:strCache>
                <c:ptCount val="1"/>
                <c:pt idx="0">
                  <c:v>Stroom I Ampere</c:v>
                </c:pt>
              </c:strCache>
            </c:strRef>
          </c:tx>
          <c:marker>
            <c:spPr>
              <a:solidFill>
                <a:srgbClr val="F11BA5"/>
              </a:solidFill>
            </c:spPr>
          </c:marker>
          <c:trendline>
            <c:spPr>
              <a:ln w="38100">
                <a:solidFill>
                  <a:srgbClr val="FF0000"/>
                </a:solidFill>
                <a:prstDash val="solid"/>
              </a:ln>
            </c:spPr>
            <c:trendlineType val="linear"/>
          </c:trendline>
          <c:xVal>
            <c:numRef>
              <c:f>'5'!$A$69:$A$74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'5'!$B$69:$B$74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</c:numCache>
            </c:numRef>
          </c:yVal>
          <c:smooth val="1"/>
        </c:ser>
        <c:axId val="105261696"/>
        <c:axId val="105284352"/>
      </c:scatterChart>
      <c:valAx>
        <c:axId val="1052616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Spanning U (V)</a:t>
                </a:r>
              </a:p>
            </c:rich>
          </c:tx>
          <c:layout>
            <c:manualLayout>
              <c:xMode val="edge"/>
              <c:yMode val="edge"/>
              <c:x val="0.34788983254822431"/>
              <c:y val="0.9314303712035996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5284352"/>
        <c:crosses val="autoZero"/>
        <c:crossBetween val="midCat"/>
      </c:valAx>
      <c:valAx>
        <c:axId val="105284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Stroom I (A)</a:t>
                </a:r>
              </a:p>
            </c:rich>
          </c:tx>
          <c:layout>
            <c:manualLayout>
              <c:xMode val="edge"/>
              <c:yMode val="edge"/>
              <c:x val="2.3289665211062592E-2"/>
              <c:y val="0.4590484189476318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526169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837079317050549"/>
          <c:y val="0.48381052368454019"/>
          <c:w val="0.22683171153824114"/>
          <c:h val="7.387711671176237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1" r="0.750000000000001" t="1" header="0.5" footer="0.5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/>
            </a:pPr>
            <a:r>
              <a:rPr lang="nl-NL"/>
              <a:t>Kwadratisch</a:t>
            </a:r>
            <a:r>
              <a:rPr lang="nl-NL" baseline="0"/>
              <a:t> Verband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'5'!$B$129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F11BA5"/>
              </a:solidFill>
              <a:ln>
                <a:noFill/>
              </a:ln>
            </c:spPr>
          </c:marker>
          <c:trendline>
            <c:spPr>
              <a:ln>
                <a:solidFill>
                  <a:srgbClr val="FF0000"/>
                </a:solidFill>
                <a:prstDash val="dash"/>
              </a:ln>
            </c:spPr>
            <c:trendlineType val="linear"/>
          </c:trendline>
          <c:trendline>
            <c:spPr>
              <a:ln w="15875">
                <a:solidFill>
                  <a:srgbClr val="FF0000"/>
                </a:solidFill>
              </a:ln>
            </c:spPr>
            <c:trendlineType val="poly"/>
            <c:order val="2"/>
          </c:trendline>
          <c:xVal>
            <c:numRef>
              <c:f>'5'!$A$130:$A$135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'5'!$B$130:$B$135</c:f>
              <c:numCache>
                <c:formatCode>General</c:formatCode>
                <c:ptCount val="6"/>
                <c:pt idx="0">
                  <c:v>0</c:v>
                </c:pt>
                <c:pt idx="1">
                  <c:v>1.2</c:v>
                </c:pt>
                <c:pt idx="2">
                  <c:v>2</c:v>
                </c:pt>
                <c:pt idx="3">
                  <c:v>8</c:v>
                </c:pt>
                <c:pt idx="4">
                  <c:v>11</c:v>
                </c:pt>
                <c:pt idx="5">
                  <c:v>24</c:v>
                </c:pt>
              </c:numCache>
            </c:numRef>
          </c:yVal>
        </c:ser>
        <c:ser>
          <c:idx val="1"/>
          <c:order val="1"/>
          <c:tx>
            <c:strRef>
              <c:f>'5'!$C$129</c:f>
              <c:strCache>
                <c:ptCount val="1"/>
                <c:pt idx="0">
                  <c:v>Formule 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5"/>
            <c:spPr>
              <a:solidFill>
                <a:srgbClr val="00B050"/>
              </a:solidFill>
              <a:ln>
                <a:noFill/>
              </a:ln>
            </c:spPr>
          </c:marker>
          <c:xVal>
            <c:numRef>
              <c:f>'5'!$A$130:$A$135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'5'!$C$130:$C$135</c:f>
              <c:numCache>
                <c:formatCode>General</c:formatCode>
                <c:ptCount val="6"/>
                <c:pt idx="0">
                  <c:v>0</c:v>
                </c:pt>
                <c:pt idx="1">
                  <c:v>0.8</c:v>
                </c:pt>
                <c:pt idx="2">
                  <c:v>3.2</c:v>
                </c:pt>
                <c:pt idx="3">
                  <c:v>7.2</c:v>
                </c:pt>
                <c:pt idx="4">
                  <c:v>12.8</c:v>
                </c:pt>
                <c:pt idx="5">
                  <c:v>20</c:v>
                </c:pt>
              </c:numCache>
            </c:numRef>
          </c:yVal>
        </c:ser>
        <c:axId val="110782720"/>
        <c:axId val="110633344"/>
      </c:scatterChart>
      <c:valAx>
        <c:axId val="1107827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X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10633344"/>
        <c:crosses val="autoZero"/>
        <c:crossBetween val="midCat"/>
      </c:valAx>
      <c:valAx>
        <c:axId val="11063334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Y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1078272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Ohmse Weerstand</a:t>
            </a:r>
          </a:p>
        </c:rich>
      </c:tx>
      <c:layout>
        <c:manualLayout>
          <c:xMode val="edge"/>
          <c:yMode val="edge"/>
          <c:x val="0.41740253464533827"/>
          <c:y val="3.00000000000000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055542180321942E-2"/>
          <c:y val="0.14400000000000004"/>
          <c:w val="0.68726397929144356"/>
          <c:h val="0.71000000000000041"/>
        </c:manualLayout>
      </c:layout>
      <c:scatterChart>
        <c:scatterStyle val="lineMarker"/>
        <c:ser>
          <c:idx val="0"/>
          <c:order val="0"/>
          <c:tx>
            <c:strRef>
              <c:f>'4'!$B$14:$B$16</c:f>
              <c:strCache>
                <c:ptCount val="1"/>
                <c:pt idx="0">
                  <c:v>Stroom I Ampere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'4'!$A$17:$A$22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'4'!$B$17:$B$22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</c:numCache>
            </c:numRef>
          </c:yVal>
        </c:ser>
        <c:axId val="97015680"/>
        <c:axId val="97042816"/>
      </c:scatterChart>
      <c:valAx>
        <c:axId val="970156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Spanning U (V)</a:t>
                </a:r>
              </a:p>
            </c:rich>
          </c:tx>
          <c:layout>
            <c:manualLayout>
              <c:xMode val="edge"/>
              <c:yMode val="edge"/>
              <c:x val="0.38083254725567922"/>
              <c:y val="0.9260000000000000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7042816"/>
        <c:crosses val="autoZero"/>
        <c:crossBetween val="midCat"/>
      </c:valAx>
      <c:valAx>
        <c:axId val="97042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Stroom I (A)</a:t>
                </a:r>
              </a:p>
            </c:rich>
          </c:tx>
          <c:layout>
            <c:manualLayout>
              <c:xMode val="edge"/>
              <c:yMode val="edge"/>
              <c:x val="1.7654476670870115E-2"/>
              <c:y val="0.4280000000000002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701568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832335428437163"/>
          <c:y val="0.4740000000000002"/>
          <c:w val="0.18158903529240453"/>
          <c:h val="5.000000000000007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/>
            </a:pPr>
            <a:r>
              <a:rPr lang="nl-NL"/>
              <a:t>Kwadratisch</a:t>
            </a:r>
            <a:r>
              <a:rPr lang="nl-NL" baseline="0"/>
              <a:t> Verband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'5'!$B$129</c:f>
              <c:strCache>
                <c:ptCount val="1"/>
                <c:pt idx="0">
                  <c:v>Y</c:v>
                </c:pt>
              </c:strCache>
            </c:strRef>
          </c:tx>
          <c:marker>
            <c:spPr>
              <a:solidFill>
                <a:srgbClr val="F11BA5"/>
              </a:solidFill>
              <a:ln>
                <a:noFill/>
              </a:ln>
            </c:spPr>
          </c:marker>
          <c:trendline>
            <c:spPr>
              <a:ln>
                <a:solidFill>
                  <a:srgbClr val="FF0000"/>
                </a:solidFill>
                <a:prstDash val="dash"/>
              </a:ln>
            </c:spPr>
            <c:trendlineType val="linear"/>
          </c:trendline>
          <c:trendline>
            <c:spPr>
              <a:ln w="15875">
                <a:solidFill>
                  <a:srgbClr val="FF0000"/>
                </a:solidFill>
              </a:ln>
            </c:spPr>
            <c:trendlineType val="poly"/>
            <c:order val="2"/>
          </c:trendline>
          <c:xVal>
            <c:numRef>
              <c:f>'5'!$A$130:$A$135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'5'!$B$130:$B$135</c:f>
              <c:numCache>
                <c:formatCode>General</c:formatCode>
                <c:ptCount val="6"/>
                <c:pt idx="0">
                  <c:v>0</c:v>
                </c:pt>
                <c:pt idx="1">
                  <c:v>1.2</c:v>
                </c:pt>
                <c:pt idx="2">
                  <c:v>2</c:v>
                </c:pt>
                <c:pt idx="3">
                  <c:v>8</c:v>
                </c:pt>
                <c:pt idx="4">
                  <c:v>11</c:v>
                </c:pt>
                <c:pt idx="5">
                  <c:v>24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'5'!$C$129</c:f>
              <c:strCache>
                <c:ptCount val="1"/>
                <c:pt idx="0">
                  <c:v>Formule 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5"/>
            <c:spPr>
              <a:solidFill>
                <a:srgbClr val="00B050"/>
              </a:solidFill>
              <a:ln>
                <a:noFill/>
              </a:ln>
            </c:spPr>
          </c:marker>
          <c:xVal>
            <c:numRef>
              <c:f>'5'!$A$130:$A$135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'5'!$C$130:$C$135</c:f>
              <c:numCache>
                <c:formatCode>General</c:formatCode>
                <c:ptCount val="6"/>
                <c:pt idx="0">
                  <c:v>0</c:v>
                </c:pt>
                <c:pt idx="1">
                  <c:v>0.8</c:v>
                </c:pt>
                <c:pt idx="2">
                  <c:v>3.2</c:v>
                </c:pt>
                <c:pt idx="3">
                  <c:v>7.2</c:v>
                </c:pt>
                <c:pt idx="4">
                  <c:v>12.8</c:v>
                </c:pt>
                <c:pt idx="5">
                  <c:v>20</c:v>
                </c:pt>
              </c:numCache>
            </c:numRef>
          </c:yVal>
          <c:smooth val="1"/>
        </c:ser>
        <c:axId val="110675840"/>
        <c:axId val="110682496"/>
      </c:scatterChart>
      <c:valAx>
        <c:axId val="1106758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X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10682496"/>
        <c:crosses val="autoZero"/>
        <c:crossBetween val="midCat"/>
      </c:valAx>
      <c:valAx>
        <c:axId val="1106824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Y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1067584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Ohmse Weerstand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tx>
            <c:strRef>
              <c:f>'6'!#REF!</c:f>
              <c:strCache>
                <c:ptCount val="1"/>
                <c:pt idx="0">
                  <c:v>Stroom I Ampere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'6'!#REF!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'6'!#REF!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</c:numCache>
            </c:numRef>
          </c:yVal>
        </c:ser>
        <c:ser>
          <c:idx val="3"/>
          <c:order val="1"/>
          <c:tx>
            <c:strRef>
              <c:f>'6'!#REF!</c:f>
              <c:strCache>
                <c:ptCount val="1"/>
                <c:pt idx="0">
                  <c:v>U lineair Is = U / Rlineair Ampere</c:v>
                </c:pt>
              </c:strCache>
            </c:strRef>
          </c:tx>
          <c:spPr>
            <a:ln w="3175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'6'!#REF!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'6'!#REF!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</c:numCache>
            </c:numRef>
          </c:yVal>
        </c:ser>
        <c:axId val="110836352"/>
        <c:axId val="110871296"/>
      </c:scatterChart>
      <c:valAx>
        <c:axId val="1108363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Spanning U (V)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10871296"/>
        <c:crosses val="autoZero"/>
        <c:crossBetween val="midCat"/>
      </c:valAx>
      <c:valAx>
        <c:axId val="110871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Stroom I (A)  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1083635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 sz="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Ohmse weerstand</a:t>
            </a:r>
          </a:p>
        </c:rich>
      </c:tx>
      <c:layout>
        <c:manualLayout>
          <c:xMode val="edge"/>
          <c:yMode val="edge"/>
          <c:x val="0.42542838624389601"/>
          <c:y val="3.816793893129770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68960914770345"/>
          <c:y val="0.16793924428085544"/>
          <c:w val="0.59902272002827017"/>
          <c:h val="0.70229138517448664"/>
        </c:manualLayout>
      </c:layout>
      <c:scatterChart>
        <c:scatterStyle val="lineMarker"/>
        <c:ser>
          <c:idx val="1"/>
          <c:order val="0"/>
          <c:tx>
            <c:strRef>
              <c:f>'6'!$B$4:$B$6</c:f>
              <c:strCache>
                <c:ptCount val="1"/>
                <c:pt idx="0">
                  <c:v>Stroom I Ampere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38100">
                <a:solidFill>
                  <a:srgbClr val="FF0000"/>
                </a:solidFill>
                <a:prstDash val="solid"/>
              </a:ln>
            </c:spPr>
            <c:trendlineType val="linear"/>
          </c:trendline>
          <c:xVal>
            <c:numRef>
              <c:f>'6'!$A$7:$A$12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'6'!$B$7:$B$12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</c:numCache>
            </c:numRef>
          </c:yVal>
        </c:ser>
        <c:axId val="110966272"/>
        <c:axId val="110968192"/>
      </c:scatterChart>
      <c:valAx>
        <c:axId val="1109662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4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Spanning U (V)</a:t>
                </a:r>
              </a:p>
            </c:rich>
          </c:tx>
          <c:layout>
            <c:manualLayout>
              <c:xMode val="edge"/>
              <c:yMode val="edge"/>
              <c:x val="0.33496383856663392"/>
              <c:y val="0.8931313738454445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10968192"/>
        <c:crosses val="autoZero"/>
        <c:crossBetween val="midCat"/>
        <c:majorUnit val="1"/>
      </c:valAx>
      <c:valAx>
        <c:axId val="110968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4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Stroom I (A)</a:t>
                </a:r>
              </a:p>
            </c:rich>
          </c:tx>
          <c:layout>
            <c:manualLayout>
              <c:xMode val="edge"/>
              <c:yMode val="edge"/>
              <c:x val="3.9119804400977995E-2"/>
              <c:y val="0.4389320991364631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10966272"/>
        <c:crosses val="autoZero"/>
        <c:crossBetween val="midCat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83870781433497"/>
          <c:y val="0.47710003806776058"/>
          <c:w val="0.24205404642268136"/>
          <c:h val="8.778625954198469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044" r="0.75000000000000044" t="1" header="0.5" footer="0.5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 sz="5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Ohmse weerstand 2</a:t>
            </a:r>
          </a:p>
        </c:rich>
      </c:tx>
      <c:layout>
        <c:manualLayout>
          <c:xMode val="edge"/>
          <c:yMode val="edge"/>
          <c:x val="0.41828834625243838"/>
          <c:y val="3.754266211604098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1712139880361481E-2"/>
          <c:y val="0.1604095563139932"/>
          <c:w val="0.6945531889830725"/>
          <c:h val="0.72354948805460761"/>
        </c:manualLayout>
      </c:layout>
      <c:scatterChart>
        <c:scatterStyle val="lineMarker"/>
        <c:ser>
          <c:idx val="1"/>
          <c:order val="0"/>
          <c:tx>
            <c:strRef>
              <c:f>'6'!$B$27:$B$29</c:f>
              <c:strCache>
                <c:ptCount val="1"/>
                <c:pt idx="0">
                  <c:v>Stroom I2 (A)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38100">
                <a:solidFill>
                  <a:srgbClr val="FF0000"/>
                </a:solidFill>
                <a:prstDash val="solid"/>
              </a:ln>
            </c:spPr>
            <c:trendlineType val="linear"/>
          </c:trendline>
          <c:xVal>
            <c:numRef>
              <c:f>'6'!$A$30:$A$35</c:f>
              <c:numCache>
                <c:formatCode>General</c:formatCode>
                <c:ptCount val="6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  <c:pt idx="5">
                  <c:v>12</c:v>
                </c:pt>
              </c:numCache>
            </c:numRef>
          </c:xVal>
          <c:yVal>
            <c:numRef>
              <c:f>'6'!$B$30:$B$35</c:f>
              <c:numCache>
                <c:formatCode>General</c:formatCode>
                <c:ptCount val="6"/>
                <c:pt idx="0">
                  <c:v>0</c:v>
                </c:pt>
                <c:pt idx="1">
                  <c:v>3</c:v>
                </c:pt>
                <c:pt idx="2">
                  <c:v>8</c:v>
                </c:pt>
                <c:pt idx="3">
                  <c:v>17</c:v>
                </c:pt>
                <c:pt idx="4">
                  <c:v>22</c:v>
                </c:pt>
                <c:pt idx="5">
                  <c:v>28</c:v>
                </c:pt>
              </c:numCache>
            </c:numRef>
          </c:yVal>
        </c:ser>
        <c:axId val="111096192"/>
        <c:axId val="111098112"/>
      </c:scatterChart>
      <c:valAx>
        <c:axId val="1110961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Spanning U (V)</a:t>
                </a:r>
              </a:p>
            </c:rich>
          </c:tx>
          <c:layout>
            <c:manualLayout>
              <c:xMode val="edge"/>
              <c:yMode val="edge"/>
              <c:x val="0.37548678983220551"/>
              <c:y val="0.90443686006825896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11098112"/>
        <c:crosses val="autoZero"/>
        <c:crossBetween val="midCat"/>
        <c:majorUnit val="1"/>
      </c:valAx>
      <c:valAx>
        <c:axId val="111098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Stroom I (A)</a:t>
                </a:r>
              </a:p>
            </c:rich>
          </c:tx>
          <c:layout>
            <c:manualLayout>
              <c:xMode val="edge"/>
              <c:yMode val="edge"/>
              <c:x val="3.1128404669260701E-2"/>
              <c:y val="0.4505119453924916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11096192"/>
        <c:crosses val="autoZero"/>
        <c:crossBetween val="midCat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933933841927364"/>
          <c:y val="0.48464163822525597"/>
          <c:w val="0.17509748051921548"/>
          <c:h val="7.849829351535836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044" r="0.75000000000000044" t="1" header="0.5" footer="0.5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 sz="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Ohmse weerstand</a:t>
            </a:r>
          </a:p>
        </c:rich>
      </c:tx>
      <c:layout>
        <c:manualLayout>
          <c:xMode val="edge"/>
          <c:yMode val="edge"/>
          <c:x val="0.42439024390243923"/>
          <c:y val="3.802281368821296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4390243902439"/>
          <c:y val="0.1673003802281369"/>
          <c:w val="0.60000000000000042"/>
          <c:h val="0.70342205323193918"/>
        </c:manualLayout>
      </c:layout>
      <c:scatterChart>
        <c:scatterStyle val="lineMarker"/>
        <c:ser>
          <c:idx val="1"/>
          <c:order val="0"/>
          <c:tx>
            <c:strRef>
              <c:f>'6'!$B$4:$B$6</c:f>
              <c:strCache>
                <c:ptCount val="1"/>
                <c:pt idx="0">
                  <c:v>Stroom I Ampere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38100">
                <a:solidFill>
                  <a:srgbClr val="FF0000"/>
                </a:solidFill>
                <a:prstDash val="solid"/>
              </a:ln>
            </c:spPr>
            <c:trendlineType val="linear"/>
          </c:trendline>
          <c:xVal>
            <c:numRef>
              <c:f>'6'!$A$7:$A$12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'6'!$B$7:$B$12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</c:numCache>
            </c:numRef>
          </c:yVal>
        </c:ser>
        <c:axId val="111111168"/>
        <c:axId val="111019136"/>
      </c:scatterChart>
      <c:valAx>
        <c:axId val="1111111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4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Spanning U (V)</a:t>
                </a:r>
              </a:p>
            </c:rich>
          </c:tx>
          <c:layout>
            <c:manualLayout>
              <c:xMode val="edge"/>
              <c:yMode val="edge"/>
              <c:x val="0.33658536585365922"/>
              <c:y val="0.89353612167300356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11019136"/>
        <c:crosses val="autoZero"/>
        <c:crossBetween val="midCat"/>
        <c:majorUnit val="1"/>
      </c:valAx>
      <c:valAx>
        <c:axId val="111019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4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Stroom I (A)</a:t>
                </a:r>
              </a:p>
            </c:rich>
          </c:tx>
          <c:layout>
            <c:manualLayout>
              <c:xMode val="edge"/>
              <c:yMode val="edge"/>
              <c:x val="3.9024390243902439E-2"/>
              <c:y val="0.4372623574144489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11111168"/>
        <c:crosses val="autoZero"/>
        <c:crossBetween val="midCat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902439024390265"/>
          <c:y val="0.47528517110266205"/>
          <c:w val="0.24146341463414644"/>
          <c:h val="8.74524714828897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044" r="0.75000000000000044" t="1" header="0.5" footer="0.5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plotArea>
      <c:layout>
        <c:manualLayout>
          <c:layoutTarget val="inner"/>
          <c:xMode val="edge"/>
          <c:yMode val="edge"/>
          <c:x val="5.1829268292682862E-2"/>
          <c:y val="9.4203231867186987E-2"/>
          <c:w val="0.83689024390243905"/>
          <c:h val="0.74275625126051381"/>
        </c:manualLayout>
      </c:layout>
      <c:scatterChart>
        <c:scatterStyle val="lineMarker"/>
        <c:ser>
          <c:idx val="0"/>
          <c:order val="0"/>
          <c:tx>
            <c:strRef>
              <c:f>'7'!$C$10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'7'!$B$11:$B$22</c:f>
              <c:numCache>
                <c:formatCode>General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8</c:v>
                </c:pt>
                <c:pt idx="5">
                  <c:v>2</c:v>
                </c:pt>
                <c:pt idx="6">
                  <c:v>6</c:v>
                </c:pt>
                <c:pt idx="7">
                  <c:v>5</c:v>
                </c:pt>
                <c:pt idx="8">
                  <c:v>9</c:v>
                </c:pt>
                <c:pt idx="10">
                  <c:v>1</c:v>
                </c:pt>
                <c:pt idx="11">
                  <c:v>9</c:v>
                </c:pt>
              </c:numCache>
            </c:numRef>
          </c:xVal>
          <c:yVal>
            <c:numRef>
              <c:f>'7'!$C$11:$C$22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6</c:v>
                </c:pt>
                <c:pt idx="5">
                  <c:v>1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</c:numCache>
            </c:numRef>
          </c:yVal>
        </c:ser>
        <c:ser>
          <c:idx val="1"/>
          <c:order val="1"/>
          <c:tx>
            <c:strRef>
              <c:f>'7'!$D$10</c:f>
              <c:strCache>
                <c:ptCount val="1"/>
                <c:pt idx="0">
                  <c:v>Z</c:v>
                </c:pt>
              </c:strCache>
            </c:strRef>
          </c:tx>
          <c:spPr>
            <a:ln w="3175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'7'!$B$11:$B$22</c:f>
              <c:numCache>
                <c:formatCode>General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8</c:v>
                </c:pt>
                <c:pt idx="5">
                  <c:v>2</c:v>
                </c:pt>
                <c:pt idx="6">
                  <c:v>6</c:v>
                </c:pt>
                <c:pt idx="7">
                  <c:v>5</c:v>
                </c:pt>
                <c:pt idx="8">
                  <c:v>9</c:v>
                </c:pt>
                <c:pt idx="10">
                  <c:v>1</c:v>
                </c:pt>
                <c:pt idx="11">
                  <c:v>9</c:v>
                </c:pt>
              </c:numCache>
            </c:numRef>
          </c:xVal>
          <c:yVal>
            <c:numRef>
              <c:f>'7'!$D$11:$D$22</c:f>
              <c:numCache>
                <c:formatCode>General</c:formatCode>
                <c:ptCount val="12"/>
                <c:pt idx="10">
                  <c:v>1</c:v>
                </c:pt>
                <c:pt idx="11">
                  <c:v>8</c:v>
                </c:pt>
              </c:numCache>
            </c:numRef>
          </c:yVal>
        </c:ser>
        <c:axId val="111220992"/>
        <c:axId val="111226880"/>
      </c:scatterChart>
      <c:valAx>
        <c:axId val="1112209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11226880"/>
        <c:crosses val="autoZero"/>
        <c:crossBetween val="midCat"/>
      </c:valAx>
      <c:valAx>
        <c:axId val="111226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1122099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920731707317116"/>
          <c:y val="0.38768268096922726"/>
          <c:w val="6.8597560975609789E-2"/>
          <c:h val="0.1557974818365099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Ohmse Weerstand</a:t>
            </a:r>
          </a:p>
        </c:rich>
      </c:tx>
      <c:layout>
        <c:manualLayout>
          <c:xMode val="edge"/>
          <c:yMode val="edge"/>
          <c:x val="0.38871948269036222"/>
          <c:y val="3.225806451612905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060975609756098"/>
          <c:y val="0.16589861751152074"/>
          <c:w val="0.61890243902439079"/>
          <c:h val="0.67511520737327291"/>
        </c:manualLayout>
      </c:layout>
      <c:scatterChart>
        <c:scatterStyle val="lineMarker"/>
        <c:ser>
          <c:idx val="0"/>
          <c:order val="0"/>
          <c:tx>
            <c:strRef>
              <c:f>'9'!$B$34:$B$36</c:f>
              <c:strCache>
                <c:ptCount val="1"/>
                <c:pt idx="0">
                  <c:v>Stroom I Ampere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F11BA5"/>
              </a:solidFill>
              <a:ln>
                <a:solidFill>
                  <a:srgbClr val="F11BA5"/>
                </a:solidFill>
                <a:prstDash val="solid"/>
              </a:ln>
            </c:spPr>
          </c:marker>
          <c:trendline>
            <c:spPr>
              <a:ln w="19050">
                <a:solidFill>
                  <a:srgbClr val="FF0000"/>
                </a:solidFill>
              </a:ln>
            </c:spPr>
            <c:trendlineType val="linear"/>
          </c:trendline>
          <c:xVal>
            <c:numRef>
              <c:f>'9'!$A$37:$A$42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'9'!$B$37:$B$42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</c:numCache>
            </c:numRef>
          </c:yVal>
        </c:ser>
        <c:ser>
          <c:idx val="2"/>
          <c:order val="1"/>
          <c:tx>
            <c:strRef>
              <c:f>'9'!$E$34:$E$36</c:f>
              <c:strCache>
                <c:ptCount val="1"/>
                <c:pt idx="0">
                  <c:v>Weerstand  R = U/I Ω</c:v>
                </c:pt>
              </c:strCache>
            </c:strRef>
          </c:tx>
          <c:spPr>
            <a:ln w="28575">
              <a:noFill/>
            </a:ln>
          </c:spPr>
          <c:xVal>
            <c:numRef>
              <c:f>'9'!$A$37:$A$42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'9'!$E$37:$E$42</c:f>
              <c:numCache>
                <c:formatCode>General</c:formatCode>
                <c:ptCount val="6"/>
              </c:numCache>
            </c:numRef>
          </c:yVal>
        </c:ser>
        <c:ser>
          <c:idx val="4"/>
          <c:order val="2"/>
          <c:tx>
            <c:strRef>
              <c:f>'9'!$G$34:$G$36</c:f>
              <c:strCache>
                <c:ptCount val="1"/>
                <c:pt idx="0">
                  <c:v>Usignificant Is = U / Rsignificant Ampere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5"/>
          </c:marker>
          <c:dLbls>
            <c:dLbl>
              <c:idx val="5"/>
              <c:spPr/>
              <c:txPr>
                <a:bodyPr/>
                <a:lstStyle/>
                <a:p>
                  <a:pPr>
                    <a:defRPr/>
                  </a:pPr>
                  <a:endParaRPr lang="nl-NL"/>
                </a:p>
              </c:txPr>
              <c:showVal val="1"/>
            </c:dLbl>
            <c:delete val="1"/>
          </c:dLbls>
          <c:xVal>
            <c:numRef>
              <c:f>'9'!$A$37:$A$42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'9'!$G$37:$G$42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</c:numCache>
            </c:numRef>
          </c:yVal>
        </c:ser>
        <c:ser>
          <c:idx val="7"/>
          <c:order val="3"/>
          <c:tx>
            <c:strRef>
              <c:f>'9'!$I$34:$I$36</c:f>
              <c:strCache>
                <c:ptCount val="1"/>
                <c:pt idx="0">
                  <c:v>Uhoogste Ib= U / Rhoogste Ampere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triangle"/>
            <c:size val="6"/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'9'!$A$37:$A$42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'9'!$I$37:$I$42</c:f>
              <c:numCache>
                <c:formatCode>0</c:formatCode>
                <c:ptCount val="6"/>
                <c:pt idx="0">
                  <c:v>0</c:v>
                </c:pt>
                <c:pt idx="1">
                  <c:v>5.1999999999999993</c:v>
                </c:pt>
                <c:pt idx="2">
                  <c:v>10.399999999999999</c:v>
                </c:pt>
                <c:pt idx="3">
                  <c:v>15.6</c:v>
                </c:pt>
                <c:pt idx="4">
                  <c:v>20.799999999999997</c:v>
                </c:pt>
                <c:pt idx="5">
                  <c:v>26</c:v>
                </c:pt>
              </c:numCache>
            </c:numRef>
          </c:yVal>
        </c:ser>
        <c:axId val="111336832"/>
        <c:axId val="111355776"/>
      </c:scatterChart>
      <c:valAx>
        <c:axId val="1113368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Spanning U (V)</a:t>
                </a:r>
              </a:p>
            </c:rich>
          </c:tx>
          <c:layout>
            <c:manualLayout>
              <c:xMode val="edge"/>
              <c:yMode val="edge"/>
              <c:x val="0.33536591445622382"/>
              <c:y val="0.912442396313364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11355776"/>
        <c:crosses val="autoZero"/>
        <c:crossBetween val="midCat"/>
      </c:valAx>
      <c:valAx>
        <c:axId val="111355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Stroom I (A)</a:t>
                </a:r>
              </a:p>
            </c:rich>
          </c:tx>
          <c:layout>
            <c:manualLayout>
              <c:xMode val="edge"/>
              <c:yMode val="edge"/>
              <c:x val="2.4390240326104491E-2"/>
              <c:y val="0.4193548387096778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1133683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5000000000000044"/>
          <c:y val="0.41705069124424005"/>
          <c:w val="0.25"/>
          <c:h val="0.323862742963581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Ohmse Weerstand</a:t>
            </a:r>
          </a:p>
        </c:rich>
      </c:tx>
      <c:layout>
        <c:manualLayout>
          <c:xMode val="edge"/>
          <c:yMode val="edge"/>
          <c:x val="0.38769237916056992"/>
          <c:y val="3.663006912868285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53846153846154"/>
          <c:y val="0.24175910656731708"/>
          <c:w val="0.52461538461538471"/>
          <c:h val="0.57875664905509194"/>
        </c:manualLayout>
      </c:layout>
      <c:scatterChart>
        <c:scatterStyle val="smoothMarker"/>
        <c:ser>
          <c:idx val="0"/>
          <c:order val="0"/>
          <c:tx>
            <c:strRef>
              <c:f>'10'!$B$15:$B$17</c:f>
              <c:strCache>
                <c:ptCount val="1"/>
                <c:pt idx="0">
                  <c:v>Stroom I Ampere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'10'!$A$20:$A$25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'10'!$B$18:$B$23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'10'!$D$15:$D$17</c:f>
              <c:strCache>
                <c:ptCount val="1"/>
                <c:pt idx="0">
                  <c:v>Lineaire Regressielijn Ilr = -0,8 + 2,7*U Ampere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'10'!$A$20:$A$25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'10'!$D$18:$D$23</c:f>
              <c:numCache>
                <c:formatCode>0.0</c:formatCode>
                <c:ptCount val="6"/>
                <c:pt idx="0">
                  <c:v>-0.76190476190476097</c:v>
                </c:pt>
                <c:pt idx="1">
                  <c:v>4.60952380952381</c:v>
                </c:pt>
                <c:pt idx="2">
                  <c:v>9.980952380952381</c:v>
                </c:pt>
                <c:pt idx="3">
                  <c:v>15.352380952380953</c:v>
                </c:pt>
                <c:pt idx="4">
                  <c:v>20.723809523809521</c:v>
                </c:pt>
                <c:pt idx="5">
                  <c:v>26.095238095238095</c:v>
                </c:pt>
              </c:numCache>
            </c:numRef>
          </c:yVal>
          <c:smooth val="1"/>
        </c:ser>
        <c:axId val="111431040"/>
        <c:axId val="111445504"/>
      </c:scatterChart>
      <c:valAx>
        <c:axId val="1114310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U Spanning (V)</a:t>
                </a:r>
              </a:p>
            </c:rich>
          </c:tx>
          <c:layout>
            <c:manualLayout>
              <c:xMode val="edge"/>
              <c:yMode val="edge"/>
              <c:x val="0.28769237916056978"/>
              <c:y val="0.860808842556652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11445504"/>
        <c:crosses val="autoZero"/>
        <c:crossBetween val="midCat"/>
      </c:valAx>
      <c:valAx>
        <c:axId val="111445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I Stroom (A)</a:t>
                </a:r>
              </a:p>
            </c:rich>
          </c:tx>
          <c:layout>
            <c:manualLayout>
              <c:xMode val="edge"/>
              <c:yMode val="edge"/>
              <c:x val="2.4615396526761618E-2"/>
              <c:y val="0.3992687885845259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1143104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69230173661933"/>
          <c:y val="0.39560607740933812"/>
          <c:w val="0.33076920694647682"/>
          <c:h val="0.274726257809323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Ohmse Weerstand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smoothMarker"/>
        <c:ser>
          <c:idx val="0"/>
          <c:order val="0"/>
          <c:tx>
            <c:strRef>
              <c:f>'10'!$B$15:$B$17</c:f>
              <c:strCache>
                <c:ptCount val="1"/>
                <c:pt idx="0">
                  <c:v>Stroom I Ampere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'10'!$A$20:$A$25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'10'!$B$18:$B$23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'10'!$C$15:$C$17</c:f>
              <c:strCache>
                <c:ptCount val="1"/>
                <c:pt idx="0">
                  <c:v>Significant Is = 2,5*U Ampere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'10'!$A$20:$A$25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'10'!$C$18:$C$23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'10'!$D$15:$D$17</c:f>
              <c:strCache>
                <c:ptCount val="1"/>
                <c:pt idx="0">
                  <c:v>Lineaire Regressielijn Ilr = -0,8 + 2,7*U Ampere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'10'!$A$20:$A$25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'10'!$D$18:$D$23</c:f>
              <c:numCache>
                <c:formatCode>0.0</c:formatCode>
                <c:ptCount val="6"/>
                <c:pt idx="0">
                  <c:v>-0.76190476190476097</c:v>
                </c:pt>
                <c:pt idx="1">
                  <c:v>4.60952380952381</c:v>
                </c:pt>
                <c:pt idx="2">
                  <c:v>9.980952380952381</c:v>
                </c:pt>
                <c:pt idx="3">
                  <c:v>15.352380952380953</c:v>
                </c:pt>
                <c:pt idx="4">
                  <c:v>20.723809523809521</c:v>
                </c:pt>
                <c:pt idx="5">
                  <c:v>26.095238095238095</c:v>
                </c:pt>
              </c:numCache>
            </c:numRef>
          </c:yVal>
          <c:smooth val="1"/>
        </c:ser>
        <c:axId val="121015680"/>
        <c:axId val="121042432"/>
      </c:scatterChart>
      <c:valAx>
        <c:axId val="1210156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U Spanning (V)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21042432"/>
        <c:crosses val="autoZero"/>
        <c:crossBetween val="midCat"/>
      </c:valAx>
      <c:valAx>
        <c:axId val="121042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I Stroom (A)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2101568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Expontieel Verband</a:t>
            </a:r>
          </a:p>
        </c:rich>
      </c:tx>
      <c:layout>
        <c:manualLayout>
          <c:xMode val="edge"/>
          <c:yMode val="edge"/>
          <c:x val="0.38585242761053606"/>
          <c:y val="3.42678100649445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50483375266418"/>
          <c:y val="0.21806919924673654"/>
          <c:w val="0.65594906798654529"/>
          <c:h val="0.57944101514132862"/>
        </c:manualLayout>
      </c:layout>
      <c:scatterChart>
        <c:scatterStyle val="smoothMarker"/>
        <c:ser>
          <c:idx val="1"/>
          <c:order val="0"/>
          <c:tx>
            <c:strRef>
              <c:f>'11'!$D$17</c:f>
              <c:strCache>
                <c:ptCount val="1"/>
                <c:pt idx="0">
                  <c:v>'=0,5*X^2,1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'11'!$C$18:$C$23</c:f>
              <c:numCache>
                <c:formatCode>General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2.5</c:v>
                </c:pt>
                <c:pt idx="3">
                  <c:v>5.5</c:v>
                </c:pt>
                <c:pt idx="4">
                  <c:v>9.4</c:v>
                </c:pt>
                <c:pt idx="5">
                  <c:v>15.2</c:v>
                </c:pt>
              </c:numCache>
            </c:numRef>
          </c:xVal>
          <c:yVal>
            <c:numRef>
              <c:f>'11'!$D$18:$D$23</c:f>
              <c:numCache>
                <c:formatCode>0.00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2.1435469250725863</c:v>
                </c:pt>
                <c:pt idx="3">
                  <c:v>5.022554283152572</c:v>
                </c:pt>
                <c:pt idx="4">
                  <c:v>9.189586839976279</c:v>
                </c:pt>
                <c:pt idx="5">
                  <c:v>14.682736788600234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'11'!$E$17</c:f>
              <c:strCache>
                <c:ptCount val="1"/>
                <c:pt idx="0">
                  <c:v>'=0,5*X^2,0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'11'!$C$18:$C$23</c:f>
              <c:numCache>
                <c:formatCode>General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2.5</c:v>
                </c:pt>
                <c:pt idx="3">
                  <c:v>5.5</c:v>
                </c:pt>
                <c:pt idx="4">
                  <c:v>9.4</c:v>
                </c:pt>
                <c:pt idx="5">
                  <c:v>15.2</c:v>
                </c:pt>
              </c:numCache>
            </c:numRef>
          </c:xVal>
          <c:yVal>
            <c:numRef>
              <c:f>'11'!$E$18:$E$23</c:f>
              <c:numCache>
                <c:formatCode>0.00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2</c:v>
                </c:pt>
                <c:pt idx="3">
                  <c:v>4.5</c:v>
                </c:pt>
                <c:pt idx="4">
                  <c:v>8</c:v>
                </c:pt>
                <c:pt idx="5">
                  <c:v>12.5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'11'!$F$17</c:f>
              <c:strCache>
                <c:ptCount val="1"/>
                <c:pt idx="0">
                  <c:v>'=0,5*X^1,9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'11'!$C$18:$C$23</c:f>
              <c:numCache>
                <c:formatCode>General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2.5</c:v>
                </c:pt>
                <c:pt idx="3">
                  <c:v>5.5</c:v>
                </c:pt>
                <c:pt idx="4">
                  <c:v>9.4</c:v>
                </c:pt>
                <c:pt idx="5">
                  <c:v>15.2</c:v>
                </c:pt>
              </c:numCache>
            </c:numRef>
          </c:xVal>
          <c:yVal>
            <c:numRef>
              <c:f>'11'!$F$18:$F$23</c:f>
              <c:numCache>
                <c:formatCode>0.00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1.8660659830736148</c:v>
                </c:pt>
                <c:pt idx="3">
                  <c:v>4.0318130692834293</c:v>
                </c:pt>
                <c:pt idx="4">
                  <c:v>6.9644045063689921</c:v>
                </c:pt>
                <c:pt idx="5">
                  <c:v>10.641749031509807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'11'!$G$17</c:f>
              <c:strCache>
                <c:ptCount val="1"/>
                <c:pt idx="0">
                  <c:v>'=0,4*X^2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'11'!$C$18:$C$23</c:f>
              <c:numCache>
                <c:formatCode>General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2.5</c:v>
                </c:pt>
                <c:pt idx="3">
                  <c:v>5.5</c:v>
                </c:pt>
                <c:pt idx="4">
                  <c:v>9.4</c:v>
                </c:pt>
                <c:pt idx="5">
                  <c:v>15.2</c:v>
                </c:pt>
              </c:numCache>
            </c:numRef>
          </c:xVal>
          <c:yVal>
            <c:numRef>
              <c:f>'11'!$G$18:$G$23</c:f>
              <c:numCache>
                <c:formatCode>0.00</c:formatCode>
                <c:ptCount val="6"/>
                <c:pt idx="0">
                  <c:v>0</c:v>
                </c:pt>
                <c:pt idx="1">
                  <c:v>0.4</c:v>
                </c:pt>
                <c:pt idx="2">
                  <c:v>1.6</c:v>
                </c:pt>
                <c:pt idx="3">
                  <c:v>3.6</c:v>
                </c:pt>
                <c:pt idx="4">
                  <c:v>6.4</c:v>
                </c:pt>
                <c:pt idx="5">
                  <c:v>10</c:v>
                </c:pt>
              </c:numCache>
            </c:numRef>
          </c:yVal>
          <c:smooth val="1"/>
        </c:ser>
        <c:ser>
          <c:idx val="5"/>
          <c:order val="4"/>
          <c:tx>
            <c:strRef>
              <c:f>'11'!$H$17</c:f>
              <c:strCache>
                <c:ptCount val="1"/>
                <c:pt idx="0">
                  <c:v>'=0,6*X^2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'11'!$C$18:$C$23</c:f>
              <c:numCache>
                <c:formatCode>General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2.5</c:v>
                </c:pt>
                <c:pt idx="3">
                  <c:v>5.5</c:v>
                </c:pt>
                <c:pt idx="4">
                  <c:v>9.4</c:v>
                </c:pt>
                <c:pt idx="5">
                  <c:v>15.2</c:v>
                </c:pt>
              </c:numCache>
            </c:numRef>
          </c:xVal>
          <c:yVal>
            <c:numRef>
              <c:f>'11'!$H$18:$H$23</c:f>
              <c:numCache>
                <c:formatCode>0.00</c:formatCode>
                <c:ptCount val="6"/>
                <c:pt idx="0">
                  <c:v>0</c:v>
                </c:pt>
                <c:pt idx="1">
                  <c:v>0.6</c:v>
                </c:pt>
                <c:pt idx="2">
                  <c:v>2.4</c:v>
                </c:pt>
                <c:pt idx="3">
                  <c:v>5.3999999999999995</c:v>
                </c:pt>
                <c:pt idx="4">
                  <c:v>9.6</c:v>
                </c:pt>
                <c:pt idx="5">
                  <c:v>15</c:v>
                </c:pt>
              </c:numCache>
            </c:numRef>
          </c:yVal>
          <c:smooth val="1"/>
        </c:ser>
        <c:axId val="121090432"/>
        <c:axId val="121092736"/>
      </c:scatterChart>
      <c:valAx>
        <c:axId val="1210904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Gemeten waarden</a:t>
                </a:r>
              </a:p>
            </c:rich>
          </c:tx>
          <c:layout>
            <c:manualLayout>
              <c:xMode val="edge"/>
              <c:yMode val="edge"/>
              <c:x val="0.36495210606712747"/>
              <c:y val="0.8940836738392110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21092736"/>
        <c:crosses val="autoZero"/>
        <c:crossBetween val="midCat"/>
      </c:valAx>
      <c:valAx>
        <c:axId val="121092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Formule</a:t>
                </a:r>
              </a:p>
            </c:rich>
          </c:tx>
          <c:layout>
            <c:manualLayout>
              <c:xMode val="edge"/>
              <c:yMode val="edge"/>
              <c:x val="2.5723472668810296E-2"/>
              <c:y val="0.42679269768339095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2109043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15180055869286"/>
          <c:y val="0.33021903442470585"/>
          <c:w val="0.16398730705285641"/>
          <c:h val="0.330219034424705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044" r="0.75000000000000044" t="1" header="0.5" footer="0.5"/>
    <c:pageSetup paperSize="0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Ohmse weerstand</a:t>
            </a:r>
          </a:p>
        </c:rich>
      </c:tx>
      <c:layout>
        <c:manualLayout>
          <c:xMode val="edge"/>
          <c:yMode val="edge"/>
          <c:x val="0.42432814710042466"/>
          <c:y val="2.941176470588235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4865629420084868E-2"/>
          <c:y val="0.1313728005759815"/>
          <c:w val="0.6534653465346536"/>
          <c:h val="0.77843286311439785"/>
        </c:manualLayout>
      </c:layout>
      <c:scatterChart>
        <c:scatterStyle val="lineMarker"/>
        <c:ser>
          <c:idx val="1"/>
          <c:order val="0"/>
          <c:tx>
            <c:strRef>
              <c:f>'4'!$B$14:$B$16</c:f>
              <c:strCache>
                <c:ptCount val="1"/>
                <c:pt idx="0">
                  <c:v>Stroom I Ampere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</c:trendline>
          <c:xVal>
            <c:numRef>
              <c:f>'4'!$A$17:$A$22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'4'!$B$17:$B$22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</c:numCache>
            </c:numRef>
          </c:yVal>
        </c:ser>
        <c:axId val="94606464"/>
        <c:axId val="94608384"/>
      </c:scatterChart>
      <c:valAx>
        <c:axId val="946064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Spanning U (V)</a:t>
                </a:r>
              </a:p>
            </c:rich>
          </c:tx>
          <c:layout>
            <c:manualLayout>
              <c:xMode val="edge"/>
              <c:yMode val="edge"/>
              <c:x val="0.35219236209335231"/>
              <c:y val="0.9294136174154706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4608384"/>
        <c:crosses val="autoZero"/>
        <c:crossBetween val="midCat"/>
      </c:valAx>
      <c:valAx>
        <c:axId val="94608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Stroom I (A)</a:t>
                </a:r>
              </a:p>
            </c:rich>
          </c:tx>
          <c:layout>
            <c:manualLayout>
              <c:xMode val="edge"/>
              <c:yMode val="edge"/>
              <c:x val="2.2630834512022656E-2"/>
              <c:y val="0.4568635685245228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46064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52050919377652"/>
          <c:y val="0.48235376460295437"/>
          <c:w val="0.22347949080622365"/>
          <c:h val="7.647079409191492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044" r="0.75000000000000044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Ohmse weerstand</a:t>
            </a:r>
          </a:p>
        </c:rich>
      </c:tx>
      <c:layout>
        <c:manualLayout>
          <c:xMode val="edge"/>
          <c:yMode val="edge"/>
          <c:x val="0.42432814710042466"/>
          <c:y val="2.941176470588235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4865629420084868E-2"/>
          <c:y val="0.1313728005759815"/>
          <c:w val="0.73833097595473829"/>
          <c:h val="0.74509946595332832"/>
        </c:manualLayout>
      </c:layout>
      <c:scatterChart>
        <c:scatterStyle val="lineMarker"/>
        <c:ser>
          <c:idx val="1"/>
          <c:order val="0"/>
          <c:tx>
            <c:strRef>
              <c:f>'4'!$B$14:$B$16</c:f>
              <c:strCache>
                <c:ptCount val="1"/>
                <c:pt idx="0">
                  <c:v>Stroom I Ampere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'4'!$A$17:$A$22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'4'!$B$17:$B$22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</c:numCache>
            </c:numRef>
          </c:yVal>
        </c:ser>
        <c:axId val="97125888"/>
        <c:axId val="97166848"/>
      </c:scatterChart>
      <c:valAx>
        <c:axId val="971258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Spanning U (V)</a:t>
                </a:r>
              </a:p>
            </c:rich>
          </c:tx>
          <c:layout>
            <c:manualLayout>
              <c:xMode val="edge"/>
              <c:yMode val="edge"/>
              <c:x val="0.39462517680339482"/>
              <c:y val="0.9294136174154706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7166848"/>
        <c:crosses val="autoZero"/>
        <c:crossBetween val="midCat"/>
      </c:valAx>
      <c:valAx>
        <c:axId val="97166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Stroom I (A)</a:t>
                </a:r>
              </a:p>
            </c:rich>
          </c:tx>
          <c:layout>
            <c:manualLayout>
              <c:xMode val="edge"/>
              <c:yMode val="edge"/>
              <c:x val="2.2630834512022656E-2"/>
              <c:y val="0.4411772940147187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712588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007072135785011"/>
          <c:y val="0.48431475477330066"/>
          <c:w val="0.13861386138613871"/>
          <c:h val="3.921568627450979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Ohmse weerstand</a:t>
            </a:r>
          </a:p>
        </c:rich>
      </c:tx>
      <c:layout>
        <c:manualLayout>
          <c:xMode val="edge"/>
          <c:yMode val="edge"/>
          <c:x val="0.42372940670551784"/>
          <c:y val="2.93542074363992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4745879604022759E-2"/>
          <c:y val="0.13111558516884897"/>
          <c:w val="0.68502919346585034"/>
          <c:h val="0.77886571488361078"/>
        </c:manualLayout>
      </c:layout>
      <c:scatterChart>
        <c:scatterStyle val="lineMarker"/>
        <c:ser>
          <c:idx val="1"/>
          <c:order val="0"/>
          <c:tx>
            <c:strRef>
              <c:f>'4'!$B$90:$B$92</c:f>
              <c:strCache>
                <c:ptCount val="1"/>
                <c:pt idx="0">
                  <c:v>Stroom I (A)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</c:trendline>
          <c:xVal>
            <c:numRef>
              <c:f>'4'!$A$93:$A$98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'4'!$B$93:$B$98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</c:numCache>
            </c:numRef>
          </c:yVal>
        </c:ser>
        <c:axId val="102963456"/>
        <c:axId val="102973824"/>
      </c:scatterChart>
      <c:valAx>
        <c:axId val="1029634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Spanning U (V)</a:t>
                </a:r>
              </a:p>
            </c:rich>
          </c:tx>
          <c:layout>
            <c:manualLayout>
              <c:xMode val="edge"/>
              <c:yMode val="edge"/>
              <c:x val="0.36723208327772588"/>
              <c:y val="0.9295507239677227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2973824"/>
        <c:crosses val="autoZero"/>
        <c:crossBetween val="midCat"/>
      </c:valAx>
      <c:valAx>
        <c:axId val="102973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Stroom I (A)</a:t>
                </a:r>
              </a:p>
            </c:rich>
          </c:tx>
          <c:layout>
            <c:manualLayout>
              <c:xMode val="edge"/>
              <c:yMode val="edge"/>
              <c:x val="2.2598870056497182E-2"/>
              <c:y val="0.4579260469153684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296345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661120749736791"/>
          <c:y val="0.48336636002691463"/>
          <c:w val="0.19209069205332391"/>
          <c:h val="7.632093933463797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Ohmse weerstand</a:t>
            </a:r>
          </a:p>
        </c:rich>
      </c:tx>
      <c:layout>
        <c:manualLayout>
          <c:xMode val="edge"/>
          <c:yMode val="edge"/>
          <c:x val="0.42372940670551784"/>
          <c:y val="2.93542074363992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4745879604022759E-2"/>
          <c:y val="0.13111558516884897"/>
          <c:w val="0.65395570427770877"/>
          <c:h val="0.77886571488361078"/>
        </c:manualLayout>
      </c:layout>
      <c:scatterChart>
        <c:scatterStyle val="lineMarker"/>
        <c:ser>
          <c:idx val="1"/>
          <c:order val="0"/>
          <c:tx>
            <c:strRef>
              <c:f>'4'!$B$14:$B$16</c:f>
              <c:strCache>
                <c:ptCount val="1"/>
                <c:pt idx="0">
                  <c:v>Stroom I Ampere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38100">
                <a:solidFill>
                  <a:srgbClr val="FF0000"/>
                </a:solidFill>
                <a:prstDash val="solid"/>
              </a:ln>
            </c:spPr>
            <c:trendlineType val="linear"/>
          </c:trendline>
          <c:xVal>
            <c:numRef>
              <c:f>'4'!$A$17:$A$22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'4'!$B$17:$B$22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</c:numCache>
            </c:numRef>
          </c:yVal>
        </c:ser>
        <c:axId val="102892672"/>
        <c:axId val="102894592"/>
      </c:scatterChart>
      <c:valAx>
        <c:axId val="1028926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Spanning U (V)</a:t>
                </a:r>
              </a:p>
            </c:rich>
          </c:tx>
          <c:layout>
            <c:manualLayout>
              <c:xMode val="edge"/>
              <c:yMode val="edge"/>
              <c:x val="0.35169536011388408"/>
              <c:y val="0.92955072396772276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2894592"/>
        <c:crosses val="autoZero"/>
        <c:crossBetween val="midCat"/>
        <c:majorUnit val="2"/>
      </c:valAx>
      <c:valAx>
        <c:axId val="102894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Stroom I (A)</a:t>
                </a:r>
              </a:p>
            </c:rich>
          </c:tx>
          <c:layout>
            <c:manualLayout>
              <c:xMode val="edge"/>
              <c:yMode val="edge"/>
              <c:x val="2.2598870056497182E-2"/>
              <c:y val="0.4579260469153684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28926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553776116968431"/>
          <c:y val="0.48336636002691463"/>
          <c:w val="0.22316413838100746"/>
          <c:h val="7.632093933463797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Ohmse weerstand</a:t>
            </a:r>
          </a:p>
        </c:rich>
      </c:tx>
      <c:layout>
        <c:manualLayout>
          <c:xMode val="edge"/>
          <c:yMode val="edge"/>
          <c:x val="0.42372940670551784"/>
          <c:y val="2.93542074363992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4745879604022759E-2"/>
          <c:y val="0.13111558516884897"/>
          <c:w val="0.64830597897077402"/>
          <c:h val="0.77886571488361078"/>
        </c:manualLayout>
      </c:layout>
      <c:scatterChart>
        <c:scatterStyle val="lineMarker"/>
        <c:ser>
          <c:idx val="1"/>
          <c:order val="0"/>
          <c:tx>
            <c:strRef>
              <c:f>'4'!$B$14:$B$16</c:f>
              <c:strCache>
                <c:ptCount val="1"/>
                <c:pt idx="0">
                  <c:v>Stroom I Ampere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38100">
                <a:solidFill>
                  <a:srgbClr val="FF0000"/>
                </a:solidFill>
                <a:prstDash val="solid"/>
              </a:ln>
            </c:spPr>
            <c:trendlineType val="linear"/>
          </c:trendline>
          <c:xVal>
            <c:numRef>
              <c:f>'4'!$A$17:$A$22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'4'!$B$17:$B$22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</c:numCache>
            </c:numRef>
          </c:yVal>
        </c:ser>
        <c:axId val="102919552"/>
        <c:axId val="102946304"/>
      </c:scatterChart>
      <c:valAx>
        <c:axId val="1029195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Spanning U (V)</a:t>
                </a:r>
              </a:p>
            </c:rich>
          </c:tx>
          <c:layout>
            <c:manualLayout>
              <c:xMode val="edge"/>
              <c:yMode val="edge"/>
              <c:x val="0.34887050135682246"/>
              <c:y val="0.92955072396772276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2946304"/>
        <c:crosses val="autoZero"/>
        <c:crossBetween val="midCat"/>
        <c:majorUnit val="1"/>
      </c:valAx>
      <c:valAx>
        <c:axId val="102946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Stroom I (A)</a:t>
                </a:r>
              </a:p>
            </c:rich>
          </c:tx>
          <c:layout>
            <c:manualLayout>
              <c:xMode val="edge"/>
              <c:yMode val="edge"/>
              <c:x val="2.2598870056497182E-2"/>
              <c:y val="0.4579260469153684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2919552"/>
        <c:crosses val="autoZero"/>
        <c:crossBetween val="midCat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553776116968431"/>
          <c:y val="0.48336636002691463"/>
          <c:w val="0.22316413838100746"/>
          <c:h val="7.632093933463797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Ohmse Weertsnad      </a:t>
            </a:r>
          </a:p>
        </c:rich>
      </c:tx>
      <c:layout>
        <c:manualLayout>
          <c:xMode val="edge"/>
          <c:yMode val="edge"/>
          <c:x val="0.39689324851342733"/>
          <c:y val="2.92968229717554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457761544626098E-2"/>
          <c:y val="0.14843750000000011"/>
          <c:w val="0.62288221508956665"/>
          <c:h val="0.751953125"/>
        </c:manualLayout>
      </c:layout>
      <c:scatterChart>
        <c:scatterStyle val="lineMarker"/>
        <c:ser>
          <c:idx val="0"/>
          <c:order val="0"/>
          <c:tx>
            <c:strRef>
              <c:f>'4'!$B$90:$B$92</c:f>
              <c:strCache>
                <c:ptCount val="1"/>
                <c:pt idx="0">
                  <c:v>Stroom I (A)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38100">
                <a:solidFill>
                  <a:srgbClr val="FF0000"/>
                </a:solidFill>
                <a:prstDash val="solid"/>
              </a:ln>
            </c:spPr>
            <c:trendlineType val="linear"/>
          </c:trendline>
          <c:xVal>
            <c:numRef>
              <c:f>'4'!$A$93:$A$98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'4'!$B$93:$B$98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</c:numCache>
            </c:numRef>
          </c:yVal>
        </c:ser>
        <c:axId val="103045376"/>
        <c:axId val="103059840"/>
      </c:scatterChart>
      <c:valAx>
        <c:axId val="1030453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Spanning U (V)</a:t>
                </a:r>
              </a:p>
            </c:rich>
          </c:tx>
          <c:layout>
            <c:manualLayout>
              <c:xMode val="edge"/>
              <c:yMode val="edge"/>
              <c:x val="0.33333377819298043"/>
              <c:y val="0.9238281035766056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3059840"/>
        <c:crosses val="autoZero"/>
        <c:crossBetween val="midCat"/>
      </c:valAx>
      <c:valAx>
        <c:axId val="103059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Stroom I (A)</a:t>
                </a:r>
              </a:p>
            </c:rich>
          </c:tx>
          <c:layout>
            <c:manualLayout>
              <c:xMode val="edge"/>
              <c:yMode val="edge"/>
              <c:x val="2.2598870056497182E-2"/>
              <c:y val="0.4472656403024248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304537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000103800584306"/>
          <c:y val="0.48046871939515068"/>
          <c:w val="0.23870086154484926"/>
          <c:h val="8.789066478630475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044" r="0.75000000000000044" t="1" header="0.5" footer="0.5"/>
    <c:pageSetup/>
  </c:printSettings>
  <c:userShapes r:id="rId1"/>
</c:chartSpace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4" Type="http://schemas.openxmlformats.org/officeDocument/2006/relationships/chart" Target="../charts/chart3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0" Type="http://schemas.openxmlformats.org/officeDocument/2006/relationships/chart" Target="../charts/chart28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723900</xdr:colOff>
      <xdr:row>11</xdr:row>
      <xdr:rowOff>171450</xdr:rowOff>
    </xdr:from>
    <xdr:to>
      <xdr:col>8</xdr:col>
      <xdr:colOff>657225</xdr:colOff>
      <xdr:row>15</xdr:row>
      <xdr:rowOff>228600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9458325" y="2895600"/>
          <a:ext cx="1181100" cy="1047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nl-NL" sz="1000" b="0" i="0" strike="noStrike">
              <a:solidFill>
                <a:srgbClr val="000000"/>
              </a:solidFill>
              <a:latin typeface="Arial"/>
              <a:cs typeface="Arial"/>
            </a:rPr>
            <a:t>Demonstreer grootte Werkblad</a:t>
          </a:r>
        </a:p>
        <a:p>
          <a:pPr algn="l" rtl="1">
            <a:defRPr sz="1000"/>
          </a:pPr>
          <a:r>
            <a:rPr lang="nl-NL" sz="1000" b="0" i="0" strike="noStrike">
              <a:solidFill>
                <a:srgbClr val="000000"/>
              </a:solidFill>
              <a:latin typeface="Arial"/>
              <a:cs typeface="Arial"/>
            </a:rPr>
            <a:t>Ctrl Home</a:t>
          </a:r>
        </a:p>
        <a:p>
          <a:pPr algn="l" rtl="1">
            <a:defRPr sz="1000"/>
          </a:pPr>
          <a:r>
            <a:rPr lang="nl-NL" sz="1000" b="0" i="0" strike="noStrike">
              <a:solidFill>
                <a:srgbClr val="000000"/>
              </a:solidFill>
              <a:latin typeface="Arial"/>
              <a:cs typeface="Arial"/>
            </a:rPr>
            <a:t>Ctrl   </a:t>
          </a:r>
        </a:p>
        <a:p>
          <a:pPr algn="l" rtl="1">
            <a:defRPr sz="1000"/>
          </a:pPr>
          <a:r>
            <a:rPr lang="nl-NL" sz="1000" b="0" i="0" strike="noStrike">
              <a:solidFill>
                <a:srgbClr val="000000"/>
              </a:solidFill>
              <a:latin typeface="Arial"/>
              <a:cs typeface="Arial"/>
            </a:rPr>
            <a:t>Ctrl</a:t>
          </a:r>
        </a:p>
        <a:p>
          <a:pPr algn="l" rtl="1">
            <a:defRPr sz="1000"/>
          </a:pPr>
          <a:r>
            <a:rPr lang="nl-NL" sz="1000" b="0" i="0" strike="noStrike">
              <a:solidFill>
                <a:srgbClr val="000000"/>
              </a:solidFill>
              <a:latin typeface="Arial"/>
              <a:cs typeface="Arial"/>
            </a:rPr>
            <a:t>Ctrl Home</a:t>
          </a:r>
        </a:p>
      </xdr:txBody>
    </xdr:sp>
    <xdr:clientData/>
  </xdr:twoCellAnchor>
  <xdr:twoCellAnchor>
    <xdr:from>
      <xdr:col>4</xdr:col>
      <xdr:colOff>19050</xdr:colOff>
      <xdr:row>14</xdr:row>
      <xdr:rowOff>95250</xdr:rowOff>
    </xdr:from>
    <xdr:to>
      <xdr:col>4</xdr:col>
      <xdr:colOff>228600</xdr:colOff>
      <xdr:row>14</xdr:row>
      <xdr:rowOff>95250</xdr:rowOff>
    </xdr:to>
    <xdr:sp macro="" textlink="">
      <xdr:nvSpPr>
        <xdr:cNvPr id="1332" name="Line 5"/>
        <xdr:cNvSpPr>
          <a:spLocks noChangeShapeType="1"/>
        </xdr:cNvSpPr>
      </xdr:nvSpPr>
      <xdr:spPr bwMode="auto">
        <a:xfrm>
          <a:off x="5010150" y="3562350"/>
          <a:ext cx="209550" cy="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342900</xdr:colOff>
      <xdr:row>8</xdr:row>
      <xdr:rowOff>152400</xdr:rowOff>
    </xdr:from>
    <xdr:to>
      <xdr:col>5</xdr:col>
      <xdr:colOff>123825</xdr:colOff>
      <xdr:row>8</xdr:row>
      <xdr:rowOff>152400</xdr:rowOff>
    </xdr:to>
    <xdr:sp macro="" textlink="">
      <xdr:nvSpPr>
        <xdr:cNvPr id="1333" name="Line 6"/>
        <xdr:cNvSpPr>
          <a:spLocks noChangeShapeType="1"/>
        </xdr:cNvSpPr>
      </xdr:nvSpPr>
      <xdr:spPr bwMode="auto">
        <a:xfrm>
          <a:off x="5334000" y="2133600"/>
          <a:ext cx="1028700" cy="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1133475</xdr:colOff>
      <xdr:row>14</xdr:row>
      <xdr:rowOff>57150</xdr:rowOff>
    </xdr:from>
    <xdr:to>
      <xdr:col>7</xdr:col>
      <xdr:colOff>1133475</xdr:colOff>
      <xdr:row>14</xdr:row>
      <xdr:rowOff>180975</xdr:rowOff>
    </xdr:to>
    <xdr:sp macro="" textlink="">
      <xdr:nvSpPr>
        <xdr:cNvPr id="1334" name="Line 8"/>
        <xdr:cNvSpPr>
          <a:spLocks noChangeShapeType="1"/>
        </xdr:cNvSpPr>
      </xdr:nvSpPr>
      <xdr:spPr bwMode="auto">
        <a:xfrm flipH="1">
          <a:off x="9867900" y="35242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1066800</xdr:colOff>
      <xdr:row>13</xdr:row>
      <xdr:rowOff>200025</xdr:rowOff>
    </xdr:from>
    <xdr:to>
      <xdr:col>7</xdr:col>
      <xdr:colOff>1219200</xdr:colOff>
      <xdr:row>13</xdr:row>
      <xdr:rowOff>200025</xdr:rowOff>
    </xdr:to>
    <xdr:sp macro="" textlink="">
      <xdr:nvSpPr>
        <xdr:cNvPr id="1335" name="Line 9"/>
        <xdr:cNvSpPr>
          <a:spLocks noChangeShapeType="1"/>
        </xdr:cNvSpPr>
      </xdr:nvSpPr>
      <xdr:spPr bwMode="auto">
        <a:xfrm flipV="1">
          <a:off x="9801225" y="341947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581025</xdr:colOff>
      <xdr:row>7</xdr:row>
      <xdr:rowOff>57150</xdr:rowOff>
    </xdr:from>
    <xdr:to>
      <xdr:col>3</xdr:col>
      <xdr:colOff>1304925</xdr:colOff>
      <xdr:row>9</xdr:row>
      <xdr:rowOff>76200</xdr:rowOff>
    </xdr:to>
    <xdr:sp macro="" textlink="">
      <xdr:nvSpPr>
        <xdr:cNvPr id="1336" name="Line 10"/>
        <xdr:cNvSpPr>
          <a:spLocks noChangeShapeType="1"/>
        </xdr:cNvSpPr>
      </xdr:nvSpPr>
      <xdr:spPr bwMode="auto">
        <a:xfrm flipV="1">
          <a:off x="4324350" y="1790700"/>
          <a:ext cx="666750" cy="5143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255</xdr:col>
      <xdr:colOff>438150</xdr:colOff>
      <xdr:row>0</xdr:row>
      <xdr:rowOff>104775</xdr:rowOff>
    </xdr:from>
    <xdr:to>
      <xdr:col>255</xdr:col>
      <xdr:colOff>438150</xdr:colOff>
      <xdr:row>0</xdr:row>
      <xdr:rowOff>276225</xdr:rowOff>
    </xdr:to>
    <xdr:sp macro="" textlink="">
      <xdr:nvSpPr>
        <xdr:cNvPr id="1337" name="Line 11"/>
        <xdr:cNvSpPr>
          <a:spLocks noChangeShapeType="1"/>
        </xdr:cNvSpPr>
      </xdr:nvSpPr>
      <xdr:spPr bwMode="auto">
        <a:xfrm>
          <a:off x="318620775" y="1047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200025</xdr:colOff>
      <xdr:row>0</xdr:row>
      <xdr:rowOff>47624</xdr:rowOff>
    </xdr:from>
    <xdr:to>
      <xdr:col>3</xdr:col>
      <xdr:colOff>638175</xdr:colOff>
      <xdr:row>2</xdr:row>
      <xdr:rowOff>19049</xdr:rowOff>
    </xdr:to>
    <xdr:sp macro="" textlink="">
      <xdr:nvSpPr>
        <xdr:cNvPr id="1338" name="Line 12"/>
        <xdr:cNvSpPr>
          <a:spLocks noChangeShapeType="1"/>
        </xdr:cNvSpPr>
      </xdr:nvSpPr>
      <xdr:spPr bwMode="auto">
        <a:xfrm flipH="1" flipV="1">
          <a:off x="3943350" y="47624"/>
          <a:ext cx="438150" cy="4667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 editAs="oneCell">
    <xdr:from>
      <xdr:col>7</xdr:col>
      <xdr:colOff>676275</xdr:colOff>
      <xdr:row>7</xdr:row>
      <xdr:rowOff>0</xdr:rowOff>
    </xdr:from>
    <xdr:to>
      <xdr:col>8</xdr:col>
      <xdr:colOff>904875</xdr:colOff>
      <xdr:row>11</xdr:row>
      <xdr:rowOff>76200</xdr:rowOff>
    </xdr:to>
    <xdr:sp macro="" textlink="">
      <xdr:nvSpPr>
        <xdr:cNvPr id="1038" name="Text Box 14"/>
        <xdr:cNvSpPr txBox="1">
          <a:spLocks noChangeArrowheads="1"/>
        </xdr:cNvSpPr>
      </xdr:nvSpPr>
      <xdr:spPr bwMode="auto">
        <a:xfrm>
          <a:off x="9410700" y="1733550"/>
          <a:ext cx="1476375" cy="1066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nl-NL" sz="1000" b="0" i="0" strike="noStrike">
              <a:solidFill>
                <a:srgbClr val="000000"/>
              </a:solidFill>
              <a:latin typeface="Arial"/>
              <a:cs typeface="Arial"/>
            </a:rPr>
            <a:t>Uitleg</a:t>
          </a:r>
        </a:p>
        <a:p>
          <a:pPr algn="l" rtl="1">
            <a:defRPr sz="1000"/>
          </a:pPr>
          <a:r>
            <a:rPr lang="nl-NL" sz="1000" b="0" i="0" strike="noStrike">
              <a:solidFill>
                <a:srgbClr val="000000"/>
              </a:solidFill>
              <a:latin typeface="Arial"/>
              <a:cs typeface="Arial"/>
            </a:rPr>
            <a:t>Kolom</a:t>
          </a:r>
        </a:p>
        <a:p>
          <a:pPr algn="l" rtl="1">
            <a:defRPr sz="1000"/>
          </a:pPr>
          <a:r>
            <a:rPr lang="nl-NL" sz="1000" b="0" i="0" strike="noStrike">
              <a:solidFill>
                <a:srgbClr val="000000"/>
              </a:solidFill>
              <a:latin typeface="Arial"/>
              <a:cs typeface="Arial"/>
            </a:rPr>
            <a:t>Rij</a:t>
          </a:r>
        </a:p>
        <a:p>
          <a:pPr algn="l" rtl="1">
            <a:defRPr sz="1000"/>
          </a:pPr>
          <a:r>
            <a:rPr lang="nl-NL" sz="1000" b="0" i="0" strike="noStrike">
              <a:solidFill>
                <a:srgbClr val="000000"/>
              </a:solidFill>
              <a:latin typeface="Arial"/>
              <a:cs typeface="Arial"/>
            </a:rPr>
            <a:t>Cel </a:t>
          </a:r>
        </a:p>
        <a:p>
          <a:pPr algn="l" rtl="1">
            <a:defRPr sz="1000"/>
          </a:pPr>
          <a:r>
            <a:rPr lang="nl-NL" sz="1000" b="0" i="0" strike="noStrike">
              <a:solidFill>
                <a:srgbClr val="000000"/>
              </a:solidFill>
              <a:latin typeface="Arial"/>
              <a:cs typeface="Arial"/>
            </a:rPr>
            <a:t>Range</a:t>
          </a:r>
        </a:p>
        <a:p>
          <a:pPr algn="l" rtl="1">
            <a:defRPr sz="1000"/>
          </a:pPr>
          <a:r>
            <a:rPr lang="nl-NL" sz="1000" b="0" i="0" strike="noStrike">
              <a:solidFill>
                <a:srgbClr val="000000"/>
              </a:solidFill>
              <a:latin typeface="Arial"/>
              <a:cs typeface="Arial"/>
            </a:rPr>
            <a:t>Shift pijltjes</a:t>
          </a:r>
        </a:p>
      </xdr:txBody>
    </xdr:sp>
    <xdr:clientData/>
  </xdr:twoCellAnchor>
  <xdr:twoCellAnchor editAs="oneCell">
    <xdr:from>
      <xdr:col>7</xdr:col>
      <xdr:colOff>666750</xdr:colOff>
      <xdr:row>2</xdr:row>
      <xdr:rowOff>114300</xdr:rowOff>
    </xdr:from>
    <xdr:to>
      <xdr:col>8</xdr:col>
      <xdr:colOff>1200150</xdr:colOff>
      <xdr:row>6</xdr:row>
      <xdr:rowOff>57150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9401175" y="609600"/>
          <a:ext cx="1781175" cy="933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nl-NL" sz="1000" b="0" i="0" strike="noStrike">
              <a:solidFill>
                <a:srgbClr val="000000"/>
              </a:solidFill>
              <a:latin typeface="Arial"/>
              <a:cs typeface="Arial"/>
            </a:rPr>
            <a:t>Gemaakt in Excel 2003</a:t>
          </a:r>
        </a:p>
        <a:p>
          <a:pPr algn="l" rtl="1">
            <a:defRPr sz="1000"/>
          </a:pPr>
          <a:r>
            <a:rPr lang="nl-NL" sz="1000" b="0" i="0" strike="noStrike">
              <a:solidFill>
                <a:srgbClr val="000000"/>
              </a:solidFill>
              <a:latin typeface="Arial"/>
              <a:cs typeface="Arial"/>
            </a:rPr>
            <a:t>Excel 2007 menu anders</a:t>
          </a:r>
        </a:p>
        <a:p>
          <a:pPr algn="l" rtl="1">
            <a:defRPr sz="1000"/>
          </a:pPr>
          <a:r>
            <a:rPr lang="nl-NL" sz="1000" b="0" i="0" strike="noStrike">
              <a:solidFill>
                <a:srgbClr val="000000"/>
              </a:solidFill>
              <a:latin typeface="Arial"/>
              <a:cs typeface="Arial"/>
            </a:rPr>
            <a:t>Zelf snelle toegang creeeren</a:t>
          </a:r>
        </a:p>
        <a:p>
          <a:pPr algn="l" rtl="1">
            <a:defRPr sz="1000"/>
          </a:pPr>
          <a:r>
            <a:rPr lang="nl-NL" sz="1000" b="0" i="0" strike="noStrike">
              <a:solidFill>
                <a:srgbClr val="000000"/>
              </a:solidFill>
              <a:latin typeface="Arial"/>
              <a:cs typeface="Arial"/>
            </a:rPr>
            <a:t>Beeld, Volledig scherm, Esc</a:t>
          </a:r>
        </a:p>
      </xdr:txBody>
    </xdr:sp>
    <xdr:clientData/>
  </xdr:twoCellAnchor>
  <xdr:twoCellAnchor editAs="oneCell">
    <xdr:from>
      <xdr:col>7</xdr:col>
      <xdr:colOff>723900</xdr:colOff>
      <xdr:row>16</xdr:row>
      <xdr:rowOff>133350</xdr:rowOff>
    </xdr:from>
    <xdr:to>
      <xdr:col>8</xdr:col>
      <xdr:colOff>971550</xdr:colOff>
      <xdr:row>18</xdr:row>
      <xdr:rowOff>19050</xdr:rowOff>
    </xdr:to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9458325" y="4095750"/>
          <a:ext cx="1495425" cy="381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nl-NL" sz="1000" b="0" i="0" strike="noStrike">
              <a:solidFill>
                <a:srgbClr val="000000"/>
              </a:solidFill>
              <a:latin typeface="Arial"/>
              <a:cs typeface="Arial"/>
            </a:rPr>
            <a:t>Sla alleen op onder</a:t>
          </a:r>
        </a:p>
        <a:p>
          <a:pPr algn="l" rtl="1">
            <a:defRPr sz="1000"/>
          </a:pPr>
          <a:r>
            <a:rPr lang="nl-NL" sz="1000" b="0" i="0" strike="noStrike">
              <a:solidFill>
                <a:srgbClr val="000000"/>
              </a:solidFill>
              <a:latin typeface="Arial"/>
              <a:cs typeface="Arial"/>
            </a:rPr>
            <a:t>andere naam</a:t>
          </a:r>
        </a:p>
      </xdr:txBody>
    </xdr:sp>
    <xdr:clientData/>
  </xdr:twoCellAnchor>
  <xdr:twoCellAnchor editAs="oneCell">
    <xdr:from>
      <xdr:col>7</xdr:col>
      <xdr:colOff>742950</xdr:colOff>
      <xdr:row>18</xdr:row>
      <xdr:rowOff>133349</xdr:rowOff>
    </xdr:from>
    <xdr:to>
      <xdr:col>8</xdr:col>
      <xdr:colOff>990600</xdr:colOff>
      <xdr:row>21</xdr:row>
      <xdr:rowOff>66674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9477375" y="4591049"/>
          <a:ext cx="1495425" cy="6762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nl-NL" sz="1000" b="0" i="0" strike="noStrike">
              <a:solidFill>
                <a:srgbClr val="000000"/>
              </a:solidFill>
              <a:latin typeface="Arial"/>
              <a:cs typeface="Arial"/>
            </a:rPr>
            <a:t>Vragen en suggesties richten aan </a:t>
          </a:r>
        </a:p>
        <a:p>
          <a:pPr algn="l" rtl="1">
            <a:defRPr sz="1000"/>
          </a:pPr>
          <a:r>
            <a:rPr lang="nl-NL" sz="1000" b="0" i="0" strike="noStrike">
              <a:solidFill>
                <a:srgbClr val="000000"/>
              </a:solidFill>
              <a:latin typeface="Arial"/>
              <a:cs typeface="Arial"/>
            </a:rPr>
            <a:t>natuurkunde docent   </a:t>
          </a:r>
        </a:p>
        <a:p>
          <a:pPr algn="l" rtl="1">
            <a:defRPr sz="1000"/>
          </a:pPr>
          <a:r>
            <a:rPr lang="nl-NL" sz="1000" b="0" i="0" strike="noStrike">
              <a:solidFill>
                <a:srgbClr val="000000"/>
              </a:solidFill>
              <a:latin typeface="Arial"/>
              <a:cs typeface="Arial"/>
            </a:rPr>
            <a:t>de heer van der Meer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0.3038</cdr:x>
      <cdr:y>0.80346</cdr:y>
    </cdr:from>
    <cdr:to>
      <cdr:x>0.62176</cdr:x>
      <cdr:y>0.86528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60585" y="4089848"/>
          <a:ext cx="2153340" cy="31443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nl-NL" sz="850" b="0" i="0" strike="noStrike">
              <a:solidFill>
                <a:srgbClr val="000000"/>
              </a:solidFill>
              <a:latin typeface="Arial"/>
              <a:cs typeface="Arial"/>
            </a:rPr>
            <a:t>Bij lijn volgorde van getallen in tabel Niet de waarden op schaal weergegeven</a:t>
          </a:r>
        </a:p>
      </cdr:txBody>
    </cdr:sp>
  </cdr:relSizeAnchor>
  <cdr:relSizeAnchor xmlns:cdr="http://schemas.openxmlformats.org/drawingml/2006/chartDrawing">
    <cdr:from>
      <cdr:x>0.09577</cdr:x>
      <cdr:y>0.39623</cdr:y>
    </cdr:from>
    <cdr:to>
      <cdr:x>0.32693</cdr:x>
      <cdr:y>0.42547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669" y="2011590"/>
          <a:ext cx="1563248" cy="14843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nl-NL" sz="850" b="0" i="0" strike="noStrike">
              <a:solidFill>
                <a:srgbClr val="000000"/>
              </a:solidFill>
              <a:latin typeface="Arial"/>
              <a:cs typeface="Arial"/>
            </a:rPr>
            <a:t>Puntenlijn springt alle kanten op</a:t>
          </a:r>
        </a:p>
      </cdr:txBody>
    </cdr:sp>
  </cdr:relSizeAnchor>
  <cdr:relSizeAnchor xmlns:cdr="http://schemas.openxmlformats.org/drawingml/2006/chartDrawing">
    <cdr:from>
      <cdr:x>0.36739</cdr:x>
      <cdr:y>0.45045</cdr:y>
    </cdr:from>
    <cdr:to>
      <cdr:x>0.49637</cdr:x>
      <cdr:y>0.47969</cdr:y>
    </cdr:to>
    <cdr:sp macro="" textlink="">
      <cdr:nvSpPr>
        <cdr:cNvPr id="307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4567" y="2286856"/>
          <a:ext cx="872290" cy="14843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nl-NL" sz="850" b="0" i="0" strike="noStrike">
              <a:solidFill>
                <a:srgbClr val="000000"/>
              </a:solidFill>
              <a:latin typeface="Arial"/>
              <a:cs typeface="Arial"/>
            </a:rPr>
            <a:t>Trendlijn is FOUT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0.36795</cdr:x>
      <cdr:y>0.50736</cdr:y>
    </cdr:from>
    <cdr:to>
      <cdr:x>0.58105</cdr:x>
      <cdr:y>0.53631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07745" y="2537117"/>
          <a:ext cx="1394484" cy="14478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nl-NL" sz="825" b="0" i="0" strike="noStrike">
              <a:solidFill>
                <a:srgbClr val="000000"/>
              </a:solidFill>
              <a:latin typeface="Arial"/>
              <a:cs typeface="Arial"/>
            </a:rPr>
            <a:t>LINEAIRE REGRESSIE LIJN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0.37115</cdr:x>
      <cdr:y>0.50736</cdr:y>
    </cdr:from>
    <cdr:to>
      <cdr:x>0.58394</cdr:x>
      <cdr:y>0.53626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2220" y="2541950"/>
          <a:ext cx="1394484" cy="14478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nl-NL" sz="825" b="0" i="0" strike="noStrike">
              <a:solidFill>
                <a:srgbClr val="000000"/>
              </a:solidFill>
              <a:latin typeface="Arial"/>
              <a:cs typeface="Arial"/>
            </a:rPr>
            <a:t>LINEAIRE REGRESSIE LIJN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0.40613</cdr:x>
      <cdr:y>0.49191</cdr:y>
    </cdr:from>
    <cdr:to>
      <cdr:x>0.61892</cdr:x>
      <cdr:y>0.52081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61451" y="2464543"/>
          <a:ext cx="1394484" cy="14478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nl-NL" sz="825" b="0" i="0" strike="noStrike">
              <a:solidFill>
                <a:srgbClr val="000000"/>
              </a:solidFill>
              <a:latin typeface="Arial"/>
              <a:cs typeface="Arial"/>
            </a:rPr>
            <a:t>LINEAIRE REGRESSIE LIJN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0.36795</cdr:x>
      <cdr:y>0.50736</cdr:y>
    </cdr:from>
    <cdr:to>
      <cdr:x>0.58105</cdr:x>
      <cdr:y>0.53631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07745" y="2537117"/>
          <a:ext cx="1394484" cy="14478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nl-NL" sz="825" b="0" i="0" strike="noStrike">
              <a:solidFill>
                <a:srgbClr val="000000"/>
              </a:solidFill>
              <a:latin typeface="Arial"/>
              <a:cs typeface="Arial"/>
            </a:rPr>
            <a:t>LINEAIRE REGRESSIE LIJN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0.45529</cdr:x>
      <cdr:y>0.41212</cdr:y>
    </cdr:from>
    <cdr:to>
      <cdr:x>0.66839</cdr:x>
      <cdr:y>0.44107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79245" y="2060867"/>
          <a:ext cx="1394457" cy="14476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nl-NL" sz="825" b="0" i="0" strike="noStrike">
              <a:solidFill>
                <a:srgbClr val="000000"/>
              </a:solidFill>
              <a:latin typeface="Arial"/>
              <a:cs typeface="Arial"/>
            </a:rPr>
            <a:t>LINEAIRE REGRESSIE LIJN</a:t>
          </a:r>
        </a:p>
      </cdr:txBody>
    </cdr:sp>
  </cdr:relSizeAnchor>
  <cdr:relSizeAnchor xmlns:cdr="http://schemas.openxmlformats.org/drawingml/2006/chartDrawing">
    <cdr:from>
      <cdr:x>0.29985</cdr:x>
      <cdr:y>0.62095</cdr:y>
    </cdr:from>
    <cdr:to>
      <cdr:x>0.5947</cdr:x>
      <cdr:y>0.68381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50" y="3105150"/>
          <a:ext cx="1929374" cy="3143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1">
            <a:defRPr sz="1000"/>
          </a:pPr>
          <a:r>
            <a:rPr lang="nl-NL" sz="825" b="0" i="0" strike="noStrike">
              <a:solidFill>
                <a:srgbClr val="000000"/>
              </a:solidFill>
              <a:latin typeface="Arial"/>
              <a:cs typeface="Arial"/>
            </a:rPr>
            <a:t>VLOEIENDE LIJN DOOR DE PUNTEN GEEN</a:t>
          </a:r>
          <a:r>
            <a:rPr lang="nl-NL" sz="825" b="0" i="0" strike="noStrike" baseline="0">
              <a:solidFill>
                <a:srgbClr val="000000"/>
              </a:solidFill>
              <a:latin typeface="Arial"/>
              <a:cs typeface="Arial"/>
            </a:rPr>
            <a:t> MARKERING</a:t>
          </a:r>
          <a:endParaRPr lang="nl-NL" sz="825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0.29694</cdr:x>
      <cdr:y>0.70667</cdr:y>
    </cdr:from>
    <cdr:to>
      <cdr:x>0.64338</cdr:x>
      <cdr:y>0.77143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43100" y="3533775"/>
          <a:ext cx="2266950" cy="3238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1">
            <a:defRPr sz="1000"/>
          </a:pPr>
          <a:r>
            <a:rPr lang="nl-NL" sz="825" b="0" i="0" strike="noStrike">
              <a:solidFill>
                <a:srgbClr val="000000"/>
              </a:solidFill>
              <a:latin typeface="Arial"/>
              <a:cs typeface="Arial"/>
            </a:rPr>
            <a:t> DIT</a:t>
          </a:r>
          <a:r>
            <a:rPr lang="nl-NL" sz="825" b="0" i="0" strike="noStrike" baseline="0">
              <a:solidFill>
                <a:srgbClr val="000000"/>
              </a:solidFill>
              <a:latin typeface="Arial"/>
              <a:cs typeface="Arial"/>
            </a:rPr>
            <a:t> IS GEEN TRENDLIJN EN OOK</a:t>
          </a:r>
        </a:p>
        <a:p xmlns:a="http://schemas.openxmlformats.org/drawingml/2006/main">
          <a:pPr algn="l" rtl="1">
            <a:defRPr sz="1000"/>
          </a:pPr>
          <a:r>
            <a:rPr lang="nl-NL" sz="825" b="0" i="0" strike="noStrike" baseline="0">
              <a:solidFill>
                <a:srgbClr val="000000"/>
              </a:solidFill>
              <a:latin typeface="Arial"/>
              <a:cs typeface="Arial"/>
            </a:rPr>
            <a:t>GEEN THEORETISCHE LIJN</a:t>
          </a:r>
          <a:endParaRPr lang="nl-NL" sz="825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0</xdr:row>
      <xdr:rowOff>0</xdr:rowOff>
    </xdr:from>
    <xdr:to>
      <xdr:col>17</xdr:col>
      <xdr:colOff>247650</xdr:colOff>
      <xdr:row>0</xdr:row>
      <xdr:rowOff>0</xdr:rowOff>
    </xdr:to>
    <xdr:graphicFrame macro="">
      <xdr:nvGraphicFramePr>
        <xdr:cNvPr id="5240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8</xdr:col>
      <xdr:colOff>352425</xdr:colOff>
      <xdr:row>16</xdr:row>
      <xdr:rowOff>47625</xdr:rowOff>
    </xdr:to>
    <xdr:graphicFrame macro="">
      <xdr:nvGraphicFramePr>
        <xdr:cNvPr id="5241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47625</xdr:colOff>
      <xdr:row>25</xdr:row>
      <xdr:rowOff>142875</xdr:rowOff>
    </xdr:from>
    <xdr:to>
      <xdr:col>24</xdr:col>
      <xdr:colOff>66675</xdr:colOff>
      <xdr:row>40</xdr:row>
      <xdr:rowOff>133350</xdr:rowOff>
    </xdr:to>
    <xdr:graphicFrame macro="">
      <xdr:nvGraphicFramePr>
        <xdr:cNvPr id="5242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</xdr:row>
      <xdr:rowOff>142875</xdr:rowOff>
    </xdr:from>
    <xdr:to>
      <xdr:col>22</xdr:col>
      <xdr:colOff>247650</xdr:colOff>
      <xdr:row>16</xdr:row>
      <xdr:rowOff>38100</xdr:rowOff>
    </xdr:to>
    <xdr:graphicFrame macro="">
      <xdr:nvGraphicFramePr>
        <xdr:cNvPr id="524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0.8139</cdr:x>
      <cdr:y>0.91197</cdr:y>
    </cdr:from>
    <cdr:to>
      <cdr:x>0.83341</cdr:x>
      <cdr:y>0.96896</cdr:y>
    </cdr:to>
    <cdr:sp macro="" textlink="">
      <cdr:nvSpPr>
        <cdr:cNvPr id="36865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81668" y="2287720"/>
          <a:ext cx="76200" cy="142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0.39707</cdr:x>
      <cdr:y>0.49832</cdr:y>
    </cdr:from>
    <cdr:to>
      <cdr:x>0.43364</cdr:x>
      <cdr:y>0.53082</cdr:y>
    </cdr:to>
    <cdr:sp macro="" textlink="">
      <cdr:nvSpPr>
        <cdr:cNvPr id="36866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46876" y="1243582"/>
          <a:ext cx="142475" cy="8111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nl-NL" sz="425" b="0" i="0" strike="noStrike">
              <a:solidFill>
                <a:srgbClr val="000000"/>
              </a:solidFill>
              <a:latin typeface="Arial"/>
              <a:cs typeface="Arial"/>
            </a:rPr>
            <a:t>Tekst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0.86012</cdr:x>
      <cdr:y>0.92117</cdr:y>
    </cdr:from>
    <cdr:to>
      <cdr:x>0.87556</cdr:x>
      <cdr:y>0.97213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22381" y="2582774"/>
          <a:ext cx="75759" cy="1426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0.42327</cdr:x>
      <cdr:y>0.5</cdr:y>
    </cdr:from>
    <cdr:to>
      <cdr:x>0.46594</cdr:x>
      <cdr:y>0.53171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72266" y="1395413"/>
          <a:ext cx="208903" cy="8848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nl-NL" sz="475" b="0" i="0" strike="noStrike">
              <a:solidFill>
                <a:srgbClr val="000000"/>
              </a:solidFill>
              <a:latin typeface="Arial"/>
              <a:cs typeface="Arial"/>
            </a:rPr>
            <a:t>Tekst 2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0.81441</cdr:x>
      <cdr:y>0.91227</cdr:y>
    </cdr:from>
    <cdr:to>
      <cdr:x>0.83392</cdr:x>
      <cdr:y>0.96903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1404" y="2297166"/>
          <a:ext cx="76391" cy="1427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0.39731</cdr:x>
      <cdr:y>0.49832</cdr:y>
    </cdr:from>
    <cdr:to>
      <cdr:x>0.43379</cdr:x>
      <cdr:y>0.5307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1595" y="1248329"/>
          <a:ext cx="142475" cy="8111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nl-NL" sz="425" b="0" i="0" strike="noStrike">
              <a:solidFill>
                <a:srgbClr val="000000"/>
              </a:solidFill>
              <a:latin typeface="Arial"/>
              <a:cs typeface="Arial"/>
            </a:rPr>
            <a:t>Tekst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</xdr:colOff>
      <xdr:row>34</xdr:row>
      <xdr:rowOff>209550</xdr:rowOff>
    </xdr:from>
    <xdr:to>
      <xdr:col>24</xdr:col>
      <xdr:colOff>304800</xdr:colOff>
      <xdr:row>56</xdr:row>
      <xdr:rowOff>28575</xdr:rowOff>
    </xdr:to>
    <xdr:graphicFrame macro="">
      <xdr:nvGraphicFramePr>
        <xdr:cNvPr id="168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9525</xdr:colOff>
      <xdr:row>9</xdr:row>
      <xdr:rowOff>219075</xdr:rowOff>
    </xdr:from>
    <xdr:to>
      <xdr:col>23</xdr:col>
      <xdr:colOff>542925</xdr:colOff>
      <xdr:row>32</xdr:row>
      <xdr:rowOff>209550</xdr:rowOff>
    </xdr:to>
    <xdr:graphicFrame macro="">
      <xdr:nvGraphicFramePr>
        <xdr:cNvPr id="1682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704850</xdr:colOff>
      <xdr:row>35</xdr:row>
      <xdr:rowOff>0</xdr:rowOff>
    </xdr:from>
    <xdr:to>
      <xdr:col>13</xdr:col>
      <xdr:colOff>0</xdr:colOff>
      <xdr:row>55</xdr:row>
      <xdr:rowOff>190500</xdr:rowOff>
    </xdr:to>
    <xdr:graphicFrame macro="">
      <xdr:nvGraphicFramePr>
        <xdr:cNvPr id="1682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57</xdr:row>
      <xdr:rowOff>171450</xdr:rowOff>
    </xdr:from>
    <xdr:to>
      <xdr:col>24</xdr:col>
      <xdr:colOff>304800</xdr:colOff>
      <xdr:row>79</xdr:row>
      <xdr:rowOff>0</xdr:rowOff>
    </xdr:to>
    <xdr:graphicFrame macro="">
      <xdr:nvGraphicFramePr>
        <xdr:cNvPr id="1682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58</xdr:row>
      <xdr:rowOff>0</xdr:rowOff>
    </xdr:from>
    <xdr:to>
      <xdr:col>12</xdr:col>
      <xdr:colOff>304800</xdr:colOff>
      <xdr:row>79</xdr:row>
      <xdr:rowOff>57150</xdr:rowOff>
    </xdr:to>
    <xdr:graphicFrame macro="">
      <xdr:nvGraphicFramePr>
        <xdr:cNvPr id="1682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0</xdr:colOff>
      <xdr:row>85</xdr:row>
      <xdr:rowOff>0</xdr:rowOff>
    </xdr:from>
    <xdr:to>
      <xdr:col>12</xdr:col>
      <xdr:colOff>314325</xdr:colOff>
      <xdr:row>106</xdr:row>
      <xdr:rowOff>66675</xdr:rowOff>
    </xdr:to>
    <xdr:graphicFrame macro="">
      <xdr:nvGraphicFramePr>
        <xdr:cNvPr id="1682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0</xdr:colOff>
      <xdr:row>109</xdr:row>
      <xdr:rowOff>0</xdr:rowOff>
    </xdr:from>
    <xdr:to>
      <xdr:col>12</xdr:col>
      <xdr:colOff>314325</xdr:colOff>
      <xdr:row>130</xdr:row>
      <xdr:rowOff>66675</xdr:rowOff>
    </xdr:to>
    <xdr:graphicFrame macro="">
      <xdr:nvGraphicFramePr>
        <xdr:cNvPr id="1682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109</xdr:row>
      <xdr:rowOff>0</xdr:rowOff>
    </xdr:from>
    <xdr:to>
      <xdr:col>24</xdr:col>
      <xdr:colOff>314325</xdr:colOff>
      <xdr:row>130</xdr:row>
      <xdr:rowOff>66675</xdr:rowOff>
    </xdr:to>
    <xdr:graphicFrame macro="">
      <xdr:nvGraphicFramePr>
        <xdr:cNvPr id="16828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83</xdr:row>
      <xdr:rowOff>219075</xdr:rowOff>
    </xdr:from>
    <xdr:to>
      <xdr:col>24</xdr:col>
      <xdr:colOff>314325</xdr:colOff>
      <xdr:row>106</xdr:row>
      <xdr:rowOff>66675</xdr:rowOff>
    </xdr:to>
    <xdr:graphicFrame macro="">
      <xdr:nvGraphicFramePr>
        <xdr:cNvPr id="16829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0</xdr:colOff>
      <xdr:row>134</xdr:row>
      <xdr:rowOff>0</xdr:rowOff>
    </xdr:from>
    <xdr:to>
      <xdr:col>24</xdr:col>
      <xdr:colOff>323850</xdr:colOff>
      <xdr:row>155</xdr:row>
      <xdr:rowOff>76200</xdr:rowOff>
    </xdr:to>
    <xdr:graphicFrame macro="">
      <xdr:nvGraphicFramePr>
        <xdr:cNvPr id="16830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0</xdr:colOff>
      <xdr:row>134</xdr:row>
      <xdr:rowOff>0</xdr:rowOff>
    </xdr:from>
    <xdr:to>
      <xdr:col>12</xdr:col>
      <xdr:colOff>323850</xdr:colOff>
      <xdr:row>155</xdr:row>
      <xdr:rowOff>76200</xdr:rowOff>
    </xdr:to>
    <xdr:graphicFrame macro="">
      <xdr:nvGraphicFramePr>
        <xdr:cNvPr id="16831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276225</xdr:colOff>
      <xdr:row>161</xdr:row>
      <xdr:rowOff>209550</xdr:rowOff>
    </xdr:from>
    <xdr:to>
      <xdr:col>13</xdr:col>
      <xdr:colOff>466725</xdr:colOff>
      <xdr:row>183</xdr:row>
      <xdr:rowOff>57150</xdr:rowOff>
    </xdr:to>
    <xdr:graphicFrame macro="">
      <xdr:nvGraphicFramePr>
        <xdr:cNvPr id="16832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0</xdr:colOff>
      <xdr:row>162</xdr:row>
      <xdr:rowOff>0</xdr:rowOff>
    </xdr:from>
    <xdr:to>
      <xdr:col>24</xdr:col>
      <xdr:colOff>200025</xdr:colOff>
      <xdr:row>183</xdr:row>
      <xdr:rowOff>85725</xdr:rowOff>
    </xdr:to>
    <xdr:graphicFrame macro="">
      <xdr:nvGraphicFramePr>
        <xdr:cNvPr id="16833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26</xdr:col>
      <xdr:colOff>0</xdr:colOff>
      <xdr:row>162</xdr:row>
      <xdr:rowOff>0</xdr:rowOff>
    </xdr:from>
    <xdr:to>
      <xdr:col>35</xdr:col>
      <xdr:colOff>200025</xdr:colOff>
      <xdr:row>183</xdr:row>
      <xdr:rowOff>85725</xdr:rowOff>
    </xdr:to>
    <xdr:graphicFrame macro="">
      <xdr:nvGraphicFramePr>
        <xdr:cNvPr id="16834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37</xdr:col>
      <xdr:colOff>0</xdr:colOff>
      <xdr:row>162</xdr:row>
      <xdr:rowOff>0</xdr:rowOff>
    </xdr:from>
    <xdr:to>
      <xdr:col>46</xdr:col>
      <xdr:colOff>209550</xdr:colOff>
      <xdr:row>183</xdr:row>
      <xdr:rowOff>95250</xdr:rowOff>
    </xdr:to>
    <xdr:graphicFrame macro="">
      <xdr:nvGraphicFramePr>
        <xdr:cNvPr id="16835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276225</xdr:colOff>
      <xdr:row>190</xdr:row>
      <xdr:rowOff>209550</xdr:rowOff>
    </xdr:from>
    <xdr:to>
      <xdr:col>13</xdr:col>
      <xdr:colOff>466725</xdr:colOff>
      <xdr:row>210</xdr:row>
      <xdr:rowOff>57150</xdr:rowOff>
    </xdr:to>
    <xdr:graphicFrame macro="">
      <xdr:nvGraphicFramePr>
        <xdr:cNvPr id="16836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15</xdr:col>
      <xdr:colOff>0</xdr:colOff>
      <xdr:row>191</xdr:row>
      <xdr:rowOff>0</xdr:rowOff>
    </xdr:from>
    <xdr:to>
      <xdr:col>24</xdr:col>
      <xdr:colOff>200025</xdr:colOff>
      <xdr:row>210</xdr:row>
      <xdr:rowOff>85725</xdr:rowOff>
    </xdr:to>
    <xdr:graphicFrame macro="">
      <xdr:nvGraphicFramePr>
        <xdr:cNvPr id="16837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26</xdr:col>
      <xdr:colOff>0</xdr:colOff>
      <xdr:row>35</xdr:row>
      <xdr:rowOff>0</xdr:rowOff>
    </xdr:from>
    <xdr:to>
      <xdr:col>35</xdr:col>
      <xdr:colOff>295275</xdr:colOff>
      <xdr:row>56</xdr:row>
      <xdr:rowOff>47625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9</xdr:row>
      <xdr:rowOff>9525</xdr:rowOff>
    </xdr:from>
    <xdr:to>
      <xdr:col>14</xdr:col>
      <xdr:colOff>428625</xdr:colOff>
      <xdr:row>24</xdr:row>
      <xdr:rowOff>9525</xdr:rowOff>
    </xdr:to>
    <xdr:graphicFrame macro="">
      <xdr:nvGraphicFramePr>
        <xdr:cNvPr id="92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4</xdr:row>
      <xdr:rowOff>0</xdr:rowOff>
    </xdr:from>
    <xdr:to>
      <xdr:col>9</xdr:col>
      <xdr:colOff>9525</xdr:colOff>
      <xdr:row>7</xdr:row>
      <xdr:rowOff>47625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4257675" y="819150"/>
          <a:ext cx="1238250" cy="619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nl-NL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nl-NL" sz="1000" b="1" i="0" strike="noStrike">
              <a:solidFill>
                <a:srgbClr val="000000"/>
              </a:solidFill>
              <a:latin typeface="Arial"/>
              <a:cs typeface="Arial"/>
            </a:rPr>
            <a:t>       Systeem</a:t>
          </a:r>
        </a:p>
      </xdr:txBody>
    </xdr:sp>
    <xdr:clientData/>
  </xdr:twoCellAnchor>
  <xdr:twoCellAnchor>
    <xdr:from>
      <xdr:col>9</xdr:col>
      <xdr:colOff>9525</xdr:colOff>
      <xdr:row>5</xdr:row>
      <xdr:rowOff>104775</xdr:rowOff>
    </xdr:from>
    <xdr:to>
      <xdr:col>10</xdr:col>
      <xdr:colOff>47625</xdr:colOff>
      <xdr:row>5</xdr:row>
      <xdr:rowOff>104775</xdr:rowOff>
    </xdr:to>
    <xdr:sp macro="" textlink="">
      <xdr:nvSpPr>
        <xdr:cNvPr id="8319" name="Line 2"/>
        <xdr:cNvSpPr>
          <a:spLocks noChangeShapeType="1"/>
        </xdr:cNvSpPr>
      </xdr:nvSpPr>
      <xdr:spPr bwMode="auto">
        <a:xfrm>
          <a:off x="5495925" y="111442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466725</xdr:colOff>
      <xdr:row>5</xdr:row>
      <xdr:rowOff>104775</xdr:rowOff>
    </xdr:from>
    <xdr:to>
      <xdr:col>7</xdr:col>
      <xdr:colOff>9525</xdr:colOff>
      <xdr:row>5</xdr:row>
      <xdr:rowOff>104775</xdr:rowOff>
    </xdr:to>
    <xdr:sp macro="" textlink="">
      <xdr:nvSpPr>
        <xdr:cNvPr id="8320" name="Line 3"/>
        <xdr:cNvSpPr>
          <a:spLocks noChangeShapeType="1"/>
        </xdr:cNvSpPr>
      </xdr:nvSpPr>
      <xdr:spPr bwMode="auto">
        <a:xfrm>
          <a:off x="3514725" y="1114425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oneCellAnchor>
    <xdr:from>
      <xdr:col>5</xdr:col>
      <xdr:colOff>466725</xdr:colOff>
      <xdr:row>4</xdr:row>
      <xdr:rowOff>57150</xdr:rowOff>
    </xdr:from>
    <xdr:ext cx="323850" cy="180975"/>
    <xdr:sp macro="" textlink="">
      <xdr:nvSpPr>
        <xdr:cNvPr id="8196" name="Text Box 4"/>
        <xdr:cNvSpPr txBox="1">
          <a:spLocks noChangeArrowheads="1"/>
        </xdr:cNvSpPr>
      </xdr:nvSpPr>
      <xdr:spPr bwMode="auto">
        <a:xfrm>
          <a:off x="3514725" y="876300"/>
          <a:ext cx="3810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nl-NL" sz="1000" b="1" i="0" strike="noStrike">
              <a:solidFill>
                <a:srgbClr val="000000"/>
              </a:solidFill>
              <a:latin typeface="Arial"/>
              <a:cs typeface="Arial"/>
            </a:rPr>
            <a:t>Input</a:t>
          </a:r>
        </a:p>
      </xdr:txBody>
    </xdr:sp>
    <xdr:clientData/>
  </xdr:oneCellAnchor>
  <xdr:oneCellAnchor>
    <xdr:from>
      <xdr:col>9</xdr:col>
      <xdr:colOff>333375</xdr:colOff>
      <xdr:row>4</xdr:row>
      <xdr:rowOff>19050</xdr:rowOff>
    </xdr:from>
    <xdr:ext cx="419100" cy="180975"/>
    <xdr:sp macro="" textlink="">
      <xdr:nvSpPr>
        <xdr:cNvPr id="8197" name="Text Box 5"/>
        <xdr:cNvSpPr txBox="1">
          <a:spLocks noChangeArrowheads="1"/>
        </xdr:cNvSpPr>
      </xdr:nvSpPr>
      <xdr:spPr bwMode="auto">
        <a:xfrm>
          <a:off x="5819775" y="838200"/>
          <a:ext cx="476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nl-NL" sz="1000" b="1" i="0" strike="noStrike">
              <a:solidFill>
                <a:srgbClr val="000000"/>
              </a:solidFill>
              <a:latin typeface="Arial"/>
              <a:cs typeface="Arial"/>
            </a:rPr>
            <a:t>Output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895350</xdr:colOff>
      <xdr:row>53</xdr:row>
      <xdr:rowOff>200025</xdr:rowOff>
    </xdr:from>
    <xdr:to>
      <xdr:col>13</xdr:col>
      <xdr:colOff>809625</xdr:colOff>
      <xdr:row>74</xdr:row>
      <xdr:rowOff>104775</xdr:rowOff>
    </xdr:to>
    <xdr:graphicFrame macro="">
      <xdr:nvGraphicFramePr>
        <xdr:cNvPr id="312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552450</xdr:colOff>
      <xdr:row>64</xdr:row>
      <xdr:rowOff>57150</xdr:rowOff>
    </xdr:from>
    <xdr:to>
      <xdr:col>11</xdr:col>
      <xdr:colOff>590550</xdr:colOff>
      <xdr:row>65</xdr:row>
      <xdr:rowOff>171450</xdr:rowOff>
    </xdr:to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15039975" y="15906750"/>
          <a:ext cx="1419225" cy="361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nl-NL" sz="1000" b="0" i="0" strike="noStrike">
              <a:solidFill>
                <a:srgbClr val="000000"/>
              </a:solidFill>
              <a:latin typeface="Arial"/>
              <a:cs typeface="Arial"/>
            </a:rPr>
            <a:t>Significante lijn </a:t>
          </a:r>
        </a:p>
        <a:p>
          <a:pPr algn="l" rtl="1">
            <a:defRPr sz="1000"/>
          </a:pPr>
          <a:r>
            <a:rPr lang="nl-NL" sz="1000" b="0" i="0" strike="noStrike">
              <a:solidFill>
                <a:srgbClr val="000000"/>
              </a:solidFill>
              <a:latin typeface="Arial"/>
              <a:cs typeface="Arial"/>
            </a:rPr>
            <a:t>gaat wel door oorsprong </a:t>
          </a:r>
        </a:p>
        <a:p>
          <a:pPr algn="l" rtl="1">
            <a:defRPr sz="1000"/>
          </a:pPr>
          <a:endParaRPr lang="nl-NL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581025</xdr:colOff>
      <xdr:row>13</xdr:row>
      <xdr:rowOff>19050</xdr:rowOff>
    </xdr:from>
    <xdr:to>
      <xdr:col>17</xdr:col>
      <xdr:colOff>542925</xdr:colOff>
      <xdr:row>26</xdr:row>
      <xdr:rowOff>142875</xdr:rowOff>
    </xdr:to>
    <xdr:graphicFrame macro="">
      <xdr:nvGraphicFramePr>
        <xdr:cNvPr id="103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619125</xdr:colOff>
      <xdr:row>31</xdr:row>
      <xdr:rowOff>28575</xdr:rowOff>
    </xdr:from>
    <xdr:to>
      <xdr:col>1</xdr:col>
      <xdr:colOff>619125</xdr:colOff>
      <xdr:row>31</xdr:row>
      <xdr:rowOff>142875</xdr:rowOff>
    </xdr:to>
    <xdr:sp macro="" textlink="">
      <xdr:nvSpPr>
        <xdr:cNvPr id="10335" name="Line 5"/>
        <xdr:cNvSpPr>
          <a:spLocks noChangeShapeType="1"/>
        </xdr:cNvSpPr>
      </xdr:nvSpPr>
      <xdr:spPr bwMode="auto">
        <a:xfrm flipV="1">
          <a:off x="1419225" y="6076950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504825</xdr:colOff>
      <xdr:row>76</xdr:row>
      <xdr:rowOff>114300</xdr:rowOff>
    </xdr:from>
    <xdr:to>
      <xdr:col>9</xdr:col>
      <xdr:colOff>504825</xdr:colOff>
      <xdr:row>78</xdr:row>
      <xdr:rowOff>19050</xdr:rowOff>
    </xdr:to>
    <xdr:sp macro="" textlink="">
      <xdr:nvSpPr>
        <xdr:cNvPr id="10336" name="Line 1030"/>
        <xdr:cNvSpPr>
          <a:spLocks noChangeShapeType="1"/>
        </xdr:cNvSpPr>
      </xdr:nvSpPr>
      <xdr:spPr bwMode="auto">
        <a:xfrm flipH="1" flipV="1">
          <a:off x="7134225" y="14792325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581025</xdr:colOff>
      <xdr:row>0</xdr:row>
      <xdr:rowOff>0</xdr:rowOff>
    </xdr:from>
    <xdr:to>
      <xdr:col>17</xdr:col>
      <xdr:colOff>542925</xdr:colOff>
      <xdr:row>0</xdr:row>
      <xdr:rowOff>0</xdr:rowOff>
    </xdr:to>
    <xdr:graphicFrame macro="">
      <xdr:nvGraphicFramePr>
        <xdr:cNvPr id="12428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333375</xdr:colOff>
      <xdr:row>9</xdr:row>
      <xdr:rowOff>57150</xdr:rowOff>
    </xdr:from>
    <xdr:to>
      <xdr:col>17</xdr:col>
      <xdr:colOff>600075</xdr:colOff>
      <xdr:row>31</xdr:row>
      <xdr:rowOff>171450</xdr:rowOff>
    </xdr:to>
    <xdr:graphicFrame macro="">
      <xdr:nvGraphicFramePr>
        <xdr:cNvPr id="12429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361950</xdr:colOff>
      <xdr:row>38</xdr:row>
      <xdr:rowOff>95250</xdr:rowOff>
    </xdr:from>
    <xdr:to>
      <xdr:col>10</xdr:col>
      <xdr:colOff>0</xdr:colOff>
      <xdr:row>38</xdr:row>
      <xdr:rowOff>95250</xdr:rowOff>
    </xdr:to>
    <xdr:sp macro="" textlink="">
      <xdr:nvSpPr>
        <xdr:cNvPr id="12430" name="Line 1027"/>
        <xdr:cNvSpPr>
          <a:spLocks noChangeShapeType="1"/>
        </xdr:cNvSpPr>
      </xdr:nvSpPr>
      <xdr:spPr bwMode="auto">
        <a:xfrm>
          <a:off x="7334250" y="746760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 macro="" textlink="">
      <xdr:nvSpPr>
        <xdr:cNvPr id="12431" name="Line 1028"/>
        <xdr:cNvSpPr>
          <a:spLocks noChangeShapeType="1"/>
        </xdr:cNvSpPr>
      </xdr:nvSpPr>
      <xdr:spPr bwMode="auto">
        <a:xfrm flipV="1">
          <a:off x="14192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342900</xdr:colOff>
      <xdr:row>37</xdr:row>
      <xdr:rowOff>19050</xdr:rowOff>
    </xdr:from>
    <xdr:to>
      <xdr:col>7</xdr:col>
      <xdr:colOff>342900</xdr:colOff>
      <xdr:row>37</xdr:row>
      <xdr:rowOff>190500</xdr:rowOff>
    </xdr:to>
    <xdr:sp macro="" textlink="">
      <xdr:nvSpPr>
        <xdr:cNvPr id="12432" name="Line 1029"/>
        <xdr:cNvSpPr>
          <a:spLocks noChangeShapeType="1"/>
        </xdr:cNvSpPr>
      </xdr:nvSpPr>
      <xdr:spPr bwMode="auto">
        <a:xfrm flipV="1">
          <a:off x="6038850" y="71342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0.16866</cdr:x>
      <cdr:y>0.25874</cdr:y>
    </cdr:from>
    <cdr:to>
      <cdr:x>0.49187</cdr:x>
      <cdr:y>0.37639</cdr:y>
    </cdr:to>
    <cdr:sp macro="" textlink="">
      <cdr:nvSpPr>
        <cdr:cNvPr id="133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99235" y="1106560"/>
          <a:ext cx="1914873" cy="50316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noAutofit/>
        </a:bodyPr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nl-NL" sz="950" b="0" i="0" strike="noStrike">
              <a:solidFill>
                <a:srgbClr val="000000"/>
              </a:solidFill>
              <a:latin typeface="Arial"/>
              <a:cs typeface="Arial"/>
            </a:rPr>
            <a:t>Benaderingsformule is vrij goed als</a:t>
          </a:r>
        </a:p>
        <a:p xmlns:a="http://schemas.openxmlformats.org/drawingml/2006/main">
          <a:pPr algn="l" rtl="1">
            <a:defRPr sz="1000"/>
          </a:pPr>
          <a:r>
            <a:rPr lang="nl-NL" sz="950" b="0" i="0" strike="noStrike">
              <a:solidFill>
                <a:srgbClr val="000000"/>
              </a:solidFill>
              <a:latin typeface="Arial"/>
              <a:cs typeface="Arial"/>
            </a:rPr>
            <a:t>lijn zo recht mogelijk is en</a:t>
          </a:r>
        </a:p>
        <a:p xmlns:a="http://schemas.openxmlformats.org/drawingml/2006/main">
          <a:pPr algn="l" rtl="1">
            <a:defRPr sz="1000"/>
          </a:pPr>
          <a:r>
            <a:rPr lang="nl-NL" sz="950" b="0" i="0" strike="noStrike">
              <a:solidFill>
                <a:srgbClr val="000000"/>
              </a:solidFill>
              <a:latin typeface="Arial"/>
              <a:cs typeface="Arial"/>
            </a:rPr>
            <a:t>(eind)waarden gelijk zijn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0.37628</cdr:x>
      <cdr:y>0.63309</cdr:y>
    </cdr:from>
    <cdr:to>
      <cdr:x>0.7652</cdr:x>
      <cdr:y>0.75246</cdr:y>
    </cdr:to>
    <cdr:sp macro="" textlink="">
      <cdr:nvSpPr>
        <cdr:cNvPr id="235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30351" y="3069363"/>
          <a:ext cx="2615351" cy="57871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nl-NL" sz="1000" b="1" i="0" strike="noStrike">
              <a:solidFill>
                <a:srgbClr val="000000"/>
              </a:solidFill>
              <a:latin typeface="Arial"/>
              <a:cs typeface="Arial"/>
            </a:rPr>
            <a:t>VAAK WORDEN DE PUNTEN  VERBONDEN</a:t>
          </a:r>
        </a:p>
        <a:p xmlns:a="http://schemas.openxmlformats.org/drawingml/2006/main">
          <a:pPr algn="l" rtl="1">
            <a:defRPr sz="1000"/>
          </a:pPr>
          <a:r>
            <a:rPr lang="nl-NL" sz="1000" b="1" i="0" strike="noStrike">
              <a:solidFill>
                <a:srgbClr val="000000"/>
              </a:solidFill>
              <a:latin typeface="Arial"/>
              <a:cs typeface="Arial"/>
            </a:rPr>
            <a:t>MAAR OFFICIEEL MAG JE DIT NIET DOEN</a:t>
          </a:r>
        </a:p>
        <a:p xmlns:a="http://schemas.openxmlformats.org/drawingml/2006/main">
          <a:pPr algn="l" rtl="1">
            <a:defRPr sz="1000"/>
          </a:pPr>
          <a:endParaRPr lang="nl-NL" sz="1000" b="1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endParaRPr lang="nl-NL" sz="100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0.10765</cdr:x>
      <cdr:y>0.29077</cdr:y>
    </cdr:from>
    <cdr:to>
      <cdr:x>0.49657</cdr:x>
      <cdr:y>0.41013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900" y="1409700"/>
          <a:ext cx="2615351" cy="57871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1">
            <a:defRPr sz="1000"/>
          </a:pPr>
          <a:r>
            <a:rPr lang="nl-NL" sz="1000" b="1" i="0" strike="noStrike">
              <a:solidFill>
                <a:srgbClr val="000000"/>
              </a:solidFill>
              <a:latin typeface="Arial"/>
              <a:cs typeface="Arial"/>
            </a:rPr>
            <a:t>MET GRAFIEKTYPE SPREIDING</a:t>
          </a:r>
        </a:p>
        <a:p xmlns:a="http://schemas.openxmlformats.org/drawingml/2006/main">
          <a:pPr algn="l" rtl="1">
            <a:defRPr sz="1000"/>
          </a:pPr>
          <a:r>
            <a:rPr lang="nl-NL" sz="1000" b="1" i="0" strike="noStrike">
              <a:solidFill>
                <a:srgbClr val="000000"/>
              </a:solidFill>
              <a:latin typeface="Arial"/>
              <a:cs typeface="Arial"/>
            </a:rPr>
            <a:t>MET VLOEIENDE LIJN</a:t>
          </a:r>
          <a:r>
            <a:rPr lang="nl-NL" sz="1000" b="1" i="0" strike="noStrike" baseline="0">
              <a:solidFill>
                <a:srgbClr val="000000"/>
              </a:solidFill>
              <a:latin typeface="Arial"/>
              <a:cs typeface="Arial"/>
            </a:rPr>
            <a:t>EN </a:t>
          </a:r>
        </a:p>
        <a:p xmlns:a="http://schemas.openxmlformats.org/drawingml/2006/main">
          <a:pPr algn="l" rtl="1">
            <a:defRPr sz="1000"/>
          </a:pPr>
          <a:r>
            <a:rPr lang="nl-NL" sz="1000" b="1" i="0" strike="noStrike" baseline="0">
              <a:solidFill>
                <a:srgbClr val="000000"/>
              </a:solidFill>
              <a:latin typeface="Arial"/>
              <a:cs typeface="Arial"/>
            </a:rPr>
            <a:t>EN MARKERING</a:t>
          </a:r>
          <a:endParaRPr lang="nl-NL" sz="100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0.10047</cdr:x>
      <cdr:y>0.32842</cdr:y>
    </cdr:from>
    <cdr:to>
      <cdr:x>0.35606</cdr:x>
      <cdr:y>0.48824</cdr:y>
    </cdr:to>
    <cdr:sp macro="" textlink="">
      <cdr:nvSpPr>
        <cdr:cNvPr id="174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6583" y="1595382"/>
          <a:ext cx="1721187" cy="77634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nl-NL" sz="825" b="1" i="0" strike="noStrike">
              <a:solidFill>
                <a:srgbClr val="000000"/>
              </a:solidFill>
              <a:latin typeface="Arial"/>
              <a:cs typeface="Arial"/>
            </a:rPr>
            <a:t>EEN TRENDLIJN GAAT TUSSEN DE PUNTEN DOOR EN NIET  DOOR DE PUNTEN</a:t>
          </a:r>
        </a:p>
        <a:p xmlns:a="http://schemas.openxmlformats.org/drawingml/2006/main">
          <a:pPr algn="l" rtl="1">
            <a:defRPr sz="1000"/>
          </a:pPr>
          <a:endParaRPr lang="nl-NL" sz="825" b="1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nl-NL" sz="825" b="1" i="0" strike="noStrike">
              <a:solidFill>
                <a:srgbClr val="000000"/>
              </a:solidFill>
              <a:latin typeface="Arial"/>
              <a:cs typeface="Arial"/>
            </a:rPr>
            <a:t>HIER OOK NIET</a:t>
          </a:r>
        </a:p>
        <a:p xmlns:a="http://schemas.openxmlformats.org/drawingml/2006/main">
          <a:pPr algn="l" rtl="1">
            <a:defRPr sz="1000"/>
          </a:pPr>
          <a:r>
            <a:rPr lang="nl-NL" sz="825" b="1" i="0" strike="noStrike">
              <a:solidFill>
                <a:srgbClr val="000000"/>
              </a:solidFill>
              <a:latin typeface="Arial"/>
              <a:cs typeface="Arial"/>
            </a:rPr>
            <a:t>DOOR DE OORSPRONG</a:t>
          </a:r>
        </a:p>
      </cdr:txBody>
    </cdr:sp>
  </cdr:relSizeAnchor>
  <cdr:relSizeAnchor xmlns:cdr="http://schemas.openxmlformats.org/drawingml/2006/chartDrawing">
    <cdr:from>
      <cdr:x>0.37184</cdr:x>
      <cdr:y>0.58726</cdr:y>
    </cdr:from>
    <cdr:to>
      <cdr:x>0.60113</cdr:x>
      <cdr:y>0.65686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04036" y="2852762"/>
          <a:ext cx="1544089" cy="33811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nl-NL" sz="825" b="1" i="0" strike="noStrike">
              <a:solidFill>
                <a:srgbClr val="000000"/>
              </a:solidFill>
              <a:latin typeface="Arial"/>
              <a:cs typeface="Arial"/>
            </a:rPr>
            <a:t>HEET OFFICIEEL:</a:t>
          </a:r>
        </a:p>
        <a:p xmlns:a="http://schemas.openxmlformats.org/drawingml/2006/main">
          <a:pPr algn="l" rtl="1">
            <a:defRPr sz="1000"/>
          </a:pPr>
          <a:r>
            <a:rPr lang="nl-NL" sz="825" b="1" i="0" strike="noStrike">
              <a:solidFill>
                <a:srgbClr val="000000"/>
              </a:solidFill>
              <a:latin typeface="Arial"/>
              <a:cs typeface="Arial"/>
            </a:rPr>
            <a:t>LINEAIRE REGRESSIELIJN</a:t>
          </a:r>
        </a:p>
        <a:p xmlns:a="http://schemas.openxmlformats.org/drawingml/2006/main">
          <a:pPr algn="l" rtl="1">
            <a:defRPr sz="1000"/>
          </a:pPr>
          <a:endParaRPr lang="nl-NL" sz="825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0.10047</cdr:x>
      <cdr:y>0.85148</cdr:y>
    </cdr:from>
    <cdr:to>
      <cdr:x>0.27868</cdr:x>
      <cdr:y>0.88128</cdr:y>
    </cdr:to>
    <cdr:sp macro="" textlink="">
      <cdr:nvSpPr>
        <cdr:cNvPr id="174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6583" y="4136277"/>
          <a:ext cx="1200072" cy="14478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nl-NL" sz="825" b="1" i="0" strike="noStrike">
              <a:solidFill>
                <a:srgbClr val="000000"/>
              </a:solidFill>
              <a:latin typeface="Arial"/>
              <a:cs typeface="Arial"/>
            </a:rPr>
            <a:t>Y-AS BEGINT NU BIJ -5</a:t>
          </a:r>
        </a:p>
      </cdr:txBody>
    </cdr:sp>
  </cdr:relSizeAnchor>
  <cdr:relSizeAnchor xmlns:cdr="http://schemas.openxmlformats.org/drawingml/2006/chartDrawing">
    <cdr:from>
      <cdr:x>0.37184</cdr:x>
      <cdr:y>0.71006</cdr:y>
    </cdr:from>
    <cdr:to>
      <cdr:x>0.65045</cdr:x>
      <cdr:y>0.76492</cdr:y>
    </cdr:to>
    <cdr:sp macro="" textlink="">
      <cdr:nvSpPr>
        <cdr:cNvPr id="174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04036" y="3449294"/>
          <a:ext cx="1876219" cy="26648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nl-NL" sz="825" b="1" i="0" strike="noStrike">
              <a:solidFill>
                <a:srgbClr val="000000"/>
              </a:solidFill>
              <a:latin typeface="Arial"/>
              <a:cs typeface="Arial"/>
            </a:rPr>
            <a:t>OP DEZE WIJZE HEB JE NOG GEEN </a:t>
          </a:r>
        </a:p>
        <a:p xmlns:a="http://schemas.openxmlformats.org/drawingml/2006/main">
          <a:pPr algn="l" rtl="1">
            <a:defRPr sz="1000"/>
          </a:pPr>
          <a:r>
            <a:rPr lang="nl-NL" sz="825" b="1" i="0" strike="noStrike">
              <a:solidFill>
                <a:srgbClr val="000000"/>
              </a:solidFill>
              <a:latin typeface="Arial"/>
              <a:cs typeface="Arial"/>
            </a:rPr>
            <a:t>FORMULE BEPAALD </a:t>
          </a:r>
        </a:p>
      </cdr:txBody>
    </cdr:sp>
  </cdr:relSizeAnchor>
  <cdr:relSizeAnchor xmlns:cdr="http://schemas.openxmlformats.org/drawingml/2006/chartDrawing">
    <cdr:from>
      <cdr:x>0.85442</cdr:x>
      <cdr:y>0.58726</cdr:y>
    </cdr:from>
    <cdr:to>
      <cdr:x>0.99773</cdr:x>
      <cdr:y>0.71728</cdr:y>
    </cdr:to>
    <cdr:sp macro="" textlink="">
      <cdr:nvSpPr>
        <cdr:cNvPr id="174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53814" y="2852762"/>
          <a:ext cx="965072" cy="6315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nl-NL" sz="825" b="0" i="0" strike="noStrike">
              <a:solidFill>
                <a:srgbClr val="000000"/>
              </a:solidFill>
              <a:latin typeface="Arial"/>
              <a:cs typeface="Arial"/>
            </a:rPr>
            <a:t>NAAM LINEAIR </a:t>
          </a:r>
        </a:p>
        <a:p xmlns:a="http://schemas.openxmlformats.org/drawingml/2006/main">
          <a:pPr algn="l" rtl="1">
            <a:defRPr sz="1000"/>
          </a:pPr>
          <a:r>
            <a:rPr lang="nl-NL" sz="825" b="0" i="0" strike="noStrike">
              <a:solidFill>
                <a:srgbClr val="000000"/>
              </a:solidFill>
              <a:latin typeface="Arial"/>
              <a:cs typeface="Arial"/>
            </a:rPr>
            <a:t>WORDT BEPAALD </a:t>
          </a:r>
        </a:p>
        <a:p xmlns:a="http://schemas.openxmlformats.org/drawingml/2006/main">
          <a:pPr algn="l" rtl="1">
            <a:defRPr sz="1000"/>
          </a:pPr>
          <a:r>
            <a:rPr lang="nl-NL" sz="825" b="0" i="0" strike="noStrike">
              <a:solidFill>
                <a:srgbClr val="000000"/>
              </a:solidFill>
              <a:latin typeface="Arial"/>
              <a:cs typeface="Arial"/>
            </a:rPr>
            <a:t>DOOR KOP TABEL</a:t>
          </a:r>
        </a:p>
        <a:p xmlns:a="http://schemas.openxmlformats.org/drawingml/2006/main">
          <a:pPr algn="l" rtl="1">
            <a:defRPr sz="1000"/>
          </a:pPr>
          <a:r>
            <a:rPr lang="nl-NL" sz="825" b="0" i="0" strike="noStrike">
              <a:solidFill>
                <a:srgbClr val="000000"/>
              </a:solidFill>
              <a:latin typeface="Arial"/>
              <a:cs typeface="Arial"/>
            </a:rPr>
            <a:t>EN JUN JE HIER</a:t>
          </a:r>
        </a:p>
        <a:p xmlns:a="http://schemas.openxmlformats.org/drawingml/2006/main">
          <a:pPr algn="l" rtl="1">
            <a:defRPr sz="1000"/>
          </a:pPr>
          <a:r>
            <a:rPr lang="nl-NL" sz="825" b="0" i="0" strike="noStrike">
              <a:solidFill>
                <a:srgbClr val="000000"/>
              </a:solidFill>
              <a:latin typeface="Arial"/>
              <a:cs typeface="Arial"/>
            </a:rPr>
            <a:t>NIET WIJZIGEN</a:t>
          </a:r>
        </a:p>
      </cdr:txBody>
    </cdr:sp>
  </cdr:relSizeAnchor>
  <cdr:relSizeAnchor xmlns:cdr="http://schemas.openxmlformats.org/drawingml/2006/chartDrawing">
    <cdr:from>
      <cdr:x>0.10047</cdr:x>
      <cdr:y>0.15293</cdr:y>
    </cdr:from>
    <cdr:to>
      <cdr:x>0.57289</cdr:x>
      <cdr:y>0.28295</cdr:y>
    </cdr:to>
    <cdr:sp macro="" textlink="">
      <cdr:nvSpPr>
        <cdr:cNvPr id="174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6583" y="742896"/>
          <a:ext cx="3181384" cy="63158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nl-NL" sz="825" b="1" i="0" strike="noStrike">
              <a:solidFill>
                <a:srgbClr val="000000"/>
              </a:solidFill>
              <a:latin typeface="Arial"/>
              <a:cs typeface="Arial"/>
            </a:rPr>
            <a:t>BIJ TRENDLIJN IS DE AFWIJKING VAN DE PUNTENN T.O.V</a:t>
          </a:r>
        </a:p>
        <a:p xmlns:a="http://schemas.openxmlformats.org/drawingml/2006/main">
          <a:pPr algn="l" rtl="1">
            <a:defRPr sz="1000"/>
          </a:pPr>
          <a:r>
            <a:rPr lang="nl-NL" sz="825" b="1" i="0" strike="noStrike">
              <a:solidFill>
                <a:srgbClr val="000000"/>
              </a:solidFill>
              <a:latin typeface="Arial"/>
              <a:cs typeface="Arial"/>
            </a:rPr>
            <a:t>DE TRENDLIJN IN TOTALITEIT ZO KLIEN MOGELIJK</a:t>
          </a:r>
        </a:p>
        <a:p xmlns:a="http://schemas.openxmlformats.org/drawingml/2006/main">
          <a:pPr algn="l" rtl="1">
            <a:defRPr sz="1000"/>
          </a:pPr>
          <a:endParaRPr lang="nl-NL" sz="825" b="1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nl-NL" sz="825" b="1" i="0" strike="noStrike">
              <a:solidFill>
                <a:srgbClr val="000000"/>
              </a:solidFill>
              <a:latin typeface="Arial"/>
              <a:cs typeface="Arial"/>
            </a:rPr>
            <a:t>EEN TRENDLIJN IS NIET HETZELFDE ALS HET THEORETISCH</a:t>
          </a:r>
        </a:p>
        <a:p xmlns:a="http://schemas.openxmlformats.org/drawingml/2006/main">
          <a:pPr algn="l" rtl="1">
            <a:defRPr sz="1000"/>
          </a:pPr>
          <a:r>
            <a:rPr lang="nl-NL" sz="825" b="1" i="0" strike="noStrike">
              <a:solidFill>
                <a:srgbClr val="000000"/>
              </a:solidFill>
              <a:latin typeface="Arial"/>
              <a:cs typeface="Arial"/>
            </a:rPr>
            <a:t>VERBAND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0.81376</cdr:x>
      <cdr:y>0.60222</cdr:y>
    </cdr:from>
    <cdr:to>
      <cdr:x>0.91654</cdr:x>
      <cdr:y>0.66883</cdr:y>
    </cdr:to>
    <cdr:sp macro="" textlink="">
      <cdr:nvSpPr>
        <cdr:cNvPr id="204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87753" y="3074574"/>
          <a:ext cx="693138" cy="3400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nl-NL" sz="1075" b="0" i="0" strike="noStrike">
              <a:solidFill>
                <a:srgbClr val="000000"/>
              </a:solidFill>
              <a:latin typeface="Arial"/>
              <a:cs typeface="Arial"/>
            </a:rPr>
            <a:t>Legenda is</a:t>
          </a:r>
        </a:p>
        <a:p xmlns:a="http://schemas.openxmlformats.org/drawingml/2006/main">
          <a:pPr algn="l" rtl="1">
            <a:defRPr sz="1000"/>
          </a:pPr>
          <a:r>
            <a:rPr lang="nl-NL" sz="1075" b="0" i="0" strike="noStrike">
              <a:solidFill>
                <a:srgbClr val="000000"/>
              </a:solidFill>
              <a:latin typeface="Arial"/>
              <a:cs typeface="Arial"/>
            </a:rPr>
            <a:t>nu anders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0.62838</cdr:x>
      <cdr:y>0.47823</cdr:y>
    </cdr:from>
    <cdr:to>
      <cdr:x>0.70603</cdr:x>
      <cdr:y>0.51006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65782" y="2118140"/>
          <a:ext cx="514756" cy="14100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nl-NL" sz="800" b="1" i="0" strike="noStrike">
              <a:solidFill>
                <a:srgbClr val="0000FF"/>
              </a:solidFill>
              <a:latin typeface="Arial"/>
              <a:cs typeface="Arial"/>
            </a:rPr>
            <a:t>Y=0,2*X^2</a:t>
          </a:r>
        </a:p>
      </cdr:txBody>
    </cdr:sp>
  </cdr:relSizeAnchor>
  <cdr:relSizeAnchor xmlns:cdr="http://schemas.openxmlformats.org/drawingml/2006/chartDrawing">
    <cdr:from>
      <cdr:x>0.14196</cdr:x>
      <cdr:y>0.36912</cdr:y>
    </cdr:from>
    <cdr:to>
      <cdr:x>0.45689</cdr:x>
      <cdr:y>0.42758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1110" y="1634879"/>
          <a:ext cx="2087816" cy="25891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nl-NL" sz="800" b="0" i="0" strike="noStrike">
              <a:solidFill>
                <a:srgbClr val="000000"/>
              </a:solidFill>
              <a:latin typeface="Arial"/>
              <a:cs typeface="Arial"/>
            </a:rPr>
            <a:t>EEN POLYNOOM IS NIET HETZELFDE ALS</a:t>
          </a:r>
        </a:p>
        <a:p xmlns:a="http://schemas.openxmlformats.org/drawingml/2006/main">
          <a:pPr algn="l" rtl="1">
            <a:defRPr sz="1000"/>
          </a:pPr>
          <a:r>
            <a:rPr lang="nl-NL" sz="800" b="0" i="0" strike="noStrike">
              <a:solidFill>
                <a:srgbClr val="000000"/>
              </a:solidFill>
              <a:latin typeface="Arial"/>
              <a:cs typeface="Arial"/>
            </a:rPr>
            <a:t>HET THEORETISCH VERBAND</a:t>
          </a:r>
        </a:p>
      </cdr:txBody>
    </cdr:sp>
  </cdr:relSizeAnchor>
  <cdr:relSizeAnchor xmlns:cdr="http://schemas.openxmlformats.org/drawingml/2006/chartDrawing">
    <cdr:from>
      <cdr:x>0.14196</cdr:x>
      <cdr:y>0.25536</cdr:y>
    </cdr:from>
    <cdr:to>
      <cdr:x>0.56437</cdr:x>
      <cdr:y>0.31382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1110" y="1131021"/>
          <a:ext cx="2800318" cy="25891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nl-NL" sz="800" b="0" i="0" strike="noStrike">
              <a:solidFill>
                <a:srgbClr val="000000"/>
              </a:solidFill>
              <a:latin typeface="Arial"/>
              <a:cs typeface="Arial"/>
            </a:rPr>
            <a:t>BIJ EEN POLYNOOM IS DE AFWIJKING VAN DE PUNTEN </a:t>
          </a:r>
        </a:p>
        <a:p xmlns:a="http://schemas.openxmlformats.org/drawingml/2006/main">
          <a:pPr algn="l" rtl="1">
            <a:defRPr sz="1000"/>
          </a:pPr>
          <a:r>
            <a:rPr lang="nl-NL" sz="800" b="0" i="0" strike="noStrike">
              <a:solidFill>
                <a:srgbClr val="000000"/>
              </a:solidFill>
              <a:latin typeface="Arial"/>
              <a:cs typeface="Arial"/>
            </a:rPr>
            <a:t>TOT DE POLYNOOM  IN TOTALITEIT MINIMAAL</a:t>
          </a:r>
        </a:p>
      </cdr:txBody>
    </cdr:sp>
  </cdr:relSizeAnchor>
  <cdr:relSizeAnchor xmlns:cdr="http://schemas.openxmlformats.org/drawingml/2006/chartDrawing">
    <cdr:from>
      <cdr:x>0.14368</cdr:x>
      <cdr:y>0.46882</cdr:y>
    </cdr:from>
    <cdr:to>
      <cdr:x>0.45861</cdr:x>
      <cdr:y>0.56129</cdr:y>
    </cdr:to>
    <cdr:sp macro="" textlink="">
      <cdr:nvSpPr>
        <cdr:cNvPr id="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2500" y="2076450"/>
          <a:ext cx="2087797" cy="4095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1">
            <a:defRPr sz="1000"/>
          </a:pPr>
          <a:r>
            <a:rPr lang="nl-NL" sz="800" b="0" i="0" strike="noStrike">
              <a:solidFill>
                <a:srgbClr val="000000"/>
              </a:solidFill>
              <a:latin typeface="Arial"/>
              <a:cs typeface="Arial"/>
            </a:rPr>
            <a:t> DE</a:t>
          </a:r>
          <a:r>
            <a:rPr lang="nl-NL" sz="800" b="0" i="0" strike="noStrike" baseline="0">
              <a:solidFill>
                <a:srgbClr val="000000"/>
              </a:solidFill>
              <a:latin typeface="Arial"/>
              <a:cs typeface="Arial"/>
            </a:rPr>
            <a:t> LINEAIRE TRENDLIJN TOONT EEN LINEARISATIE VAN ALLE MEETWAARDEN MAAR MET GROTE AFWIJKINGEN </a:t>
          </a:r>
        </a:p>
        <a:p xmlns:a="http://schemas.openxmlformats.org/drawingml/2006/main">
          <a:pPr algn="l" rtl="1">
            <a:defRPr sz="1000"/>
          </a:pPr>
          <a:r>
            <a:rPr lang="nl-NL" sz="8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nl-NL" sz="8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0.37628</cdr:x>
      <cdr:y>0.63309</cdr:y>
    </cdr:from>
    <cdr:to>
      <cdr:x>0.7652</cdr:x>
      <cdr:y>0.74853</cdr:y>
    </cdr:to>
    <cdr:sp macro="" textlink="">
      <cdr:nvSpPr>
        <cdr:cNvPr id="235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30351" y="3069363"/>
          <a:ext cx="2615351" cy="55966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nl-NL" sz="1000" b="1" i="0" strike="noStrike">
              <a:solidFill>
                <a:srgbClr val="000000"/>
              </a:solidFill>
              <a:latin typeface="Arial"/>
              <a:cs typeface="Arial"/>
            </a:rPr>
            <a:t>VAAK WORDEN DE PUNTEN VERBONDEN</a:t>
          </a:r>
        </a:p>
        <a:p xmlns:a="http://schemas.openxmlformats.org/drawingml/2006/main">
          <a:pPr algn="l" rtl="1">
            <a:defRPr sz="1000"/>
          </a:pPr>
          <a:r>
            <a:rPr lang="nl-NL" sz="1000" b="1" i="0" strike="noStrike">
              <a:solidFill>
                <a:srgbClr val="000000"/>
              </a:solidFill>
              <a:latin typeface="Arial"/>
              <a:cs typeface="Arial"/>
            </a:rPr>
            <a:t>MAAR OFFICIEEL MAG JE DIT NIET DOEN</a:t>
          </a:r>
        </a:p>
        <a:p xmlns:a="http://schemas.openxmlformats.org/drawingml/2006/main">
          <a:pPr algn="l" rtl="1">
            <a:defRPr sz="1000"/>
          </a:pPr>
          <a:endParaRPr lang="nl-NL" sz="100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0.11331</cdr:x>
      <cdr:y>0.28684</cdr:y>
    </cdr:from>
    <cdr:to>
      <cdr:x>0.50223</cdr:x>
      <cdr:y>0.36739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2000" y="1390650"/>
          <a:ext cx="2615351" cy="3905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1">
            <a:defRPr sz="1000"/>
          </a:pPr>
          <a:r>
            <a:rPr lang="nl-NL" sz="1000" b="1" i="0" strike="noStrike">
              <a:solidFill>
                <a:srgbClr val="000000"/>
              </a:solidFill>
              <a:latin typeface="Arial"/>
              <a:cs typeface="Arial"/>
            </a:rPr>
            <a:t>MET GRAFIEKTYPE</a:t>
          </a:r>
          <a:r>
            <a:rPr lang="nl-NL" sz="1000" b="1" i="0" strike="noStrike" baseline="0">
              <a:solidFill>
                <a:srgbClr val="000000"/>
              </a:solidFill>
              <a:latin typeface="Arial"/>
              <a:cs typeface="Arial"/>
            </a:rPr>
            <a:t> SPREIDING</a:t>
          </a:r>
        </a:p>
        <a:p xmlns:a="http://schemas.openxmlformats.org/drawingml/2006/main">
          <a:pPr algn="l" rtl="1">
            <a:defRPr sz="1000"/>
          </a:pPr>
          <a:r>
            <a:rPr lang="nl-NL" sz="1000" b="1" i="0" strike="noStrike" baseline="0">
              <a:solidFill>
                <a:srgbClr val="000000"/>
              </a:solidFill>
              <a:latin typeface="Arial"/>
              <a:cs typeface="Arial"/>
            </a:rPr>
            <a:t>MET RECHTE LIJNEN DOOR DE PUNTEN</a:t>
          </a:r>
        </a:p>
        <a:p xmlns:a="http://schemas.openxmlformats.org/drawingml/2006/main">
          <a:pPr algn="l" rtl="1">
            <a:defRPr sz="1000"/>
          </a:pPr>
          <a:endParaRPr lang="nl-NL" sz="100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1</xdr:row>
      <xdr:rowOff>180975</xdr:rowOff>
    </xdr:from>
    <xdr:to>
      <xdr:col>16</xdr:col>
      <xdr:colOff>352425</xdr:colOff>
      <xdr:row>28</xdr:row>
      <xdr:rowOff>28575</xdr:rowOff>
    </xdr:to>
    <xdr:graphicFrame macro="">
      <xdr:nvGraphicFramePr>
        <xdr:cNvPr id="7431" name="Chart 10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2</xdr:row>
      <xdr:rowOff>0</xdr:rowOff>
    </xdr:from>
    <xdr:to>
      <xdr:col>29</xdr:col>
      <xdr:colOff>57150</xdr:colOff>
      <xdr:row>28</xdr:row>
      <xdr:rowOff>57150</xdr:rowOff>
    </xdr:to>
    <xdr:graphicFrame macro="">
      <xdr:nvGraphicFramePr>
        <xdr:cNvPr id="7432" name="Chart 10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514350</xdr:colOff>
      <xdr:row>30</xdr:row>
      <xdr:rowOff>180975</xdr:rowOff>
    </xdr:from>
    <xdr:to>
      <xdr:col>16</xdr:col>
      <xdr:colOff>352425</xdr:colOff>
      <xdr:row>57</xdr:row>
      <xdr:rowOff>28575</xdr:rowOff>
    </xdr:to>
    <xdr:graphicFrame macro="">
      <xdr:nvGraphicFramePr>
        <xdr:cNvPr id="7433" name="Chart 10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30</xdr:row>
      <xdr:rowOff>142875</xdr:rowOff>
    </xdr:from>
    <xdr:to>
      <xdr:col>42</xdr:col>
      <xdr:colOff>57150</xdr:colOff>
      <xdr:row>57</xdr:row>
      <xdr:rowOff>0</xdr:rowOff>
    </xdr:to>
    <xdr:graphicFrame macro="">
      <xdr:nvGraphicFramePr>
        <xdr:cNvPr id="7434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31</xdr:row>
      <xdr:rowOff>0</xdr:rowOff>
    </xdr:from>
    <xdr:to>
      <xdr:col>29</xdr:col>
      <xdr:colOff>57150</xdr:colOff>
      <xdr:row>57</xdr:row>
      <xdr:rowOff>57150</xdr:rowOff>
    </xdr:to>
    <xdr:graphicFrame macro="">
      <xdr:nvGraphicFramePr>
        <xdr:cNvPr id="7435" name="Chart 10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142875</xdr:colOff>
      <xdr:row>37</xdr:row>
      <xdr:rowOff>85725</xdr:rowOff>
    </xdr:from>
    <xdr:to>
      <xdr:col>3</xdr:col>
      <xdr:colOff>104775</xdr:colOff>
      <xdr:row>38</xdr:row>
      <xdr:rowOff>114300</xdr:rowOff>
    </xdr:to>
    <xdr:sp macro="" textlink="">
      <xdr:nvSpPr>
        <xdr:cNvPr id="7436" name="Line 1036"/>
        <xdr:cNvSpPr>
          <a:spLocks noChangeShapeType="1"/>
        </xdr:cNvSpPr>
      </xdr:nvSpPr>
      <xdr:spPr bwMode="auto">
        <a:xfrm flipH="1" flipV="1">
          <a:off x="1600200" y="7219950"/>
          <a:ext cx="5715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161925</xdr:colOff>
      <xdr:row>38</xdr:row>
      <xdr:rowOff>114300</xdr:rowOff>
    </xdr:from>
    <xdr:to>
      <xdr:col>3</xdr:col>
      <xdr:colOff>104775</xdr:colOff>
      <xdr:row>39</xdr:row>
      <xdr:rowOff>142875</xdr:rowOff>
    </xdr:to>
    <xdr:sp macro="" textlink="">
      <xdr:nvSpPr>
        <xdr:cNvPr id="7437" name="Line 1037"/>
        <xdr:cNvSpPr>
          <a:spLocks noChangeShapeType="1"/>
        </xdr:cNvSpPr>
      </xdr:nvSpPr>
      <xdr:spPr bwMode="auto">
        <a:xfrm flipH="1">
          <a:off x="1619250" y="7448550"/>
          <a:ext cx="55245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514350</xdr:colOff>
      <xdr:row>62</xdr:row>
      <xdr:rowOff>180975</xdr:rowOff>
    </xdr:from>
    <xdr:to>
      <xdr:col>16</xdr:col>
      <xdr:colOff>352425</xdr:colOff>
      <xdr:row>89</xdr:row>
      <xdr:rowOff>28575</xdr:rowOff>
    </xdr:to>
    <xdr:graphicFrame macro="">
      <xdr:nvGraphicFramePr>
        <xdr:cNvPr id="7438" name="Chart 10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63</xdr:row>
      <xdr:rowOff>0</xdr:rowOff>
    </xdr:from>
    <xdr:to>
      <xdr:col>28</xdr:col>
      <xdr:colOff>457200</xdr:colOff>
      <xdr:row>89</xdr:row>
      <xdr:rowOff>57150</xdr:rowOff>
    </xdr:to>
    <xdr:graphicFrame macro="">
      <xdr:nvGraphicFramePr>
        <xdr:cNvPr id="7439" name="Chart 10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31</xdr:col>
      <xdr:colOff>0</xdr:colOff>
      <xdr:row>63</xdr:row>
      <xdr:rowOff>0</xdr:rowOff>
    </xdr:from>
    <xdr:to>
      <xdr:col>41</xdr:col>
      <xdr:colOff>457200</xdr:colOff>
      <xdr:row>89</xdr:row>
      <xdr:rowOff>57150</xdr:rowOff>
    </xdr:to>
    <xdr:graphicFrame macro="">
      <xdr:nvGraphicFramePr>
        <xdr:cNvPr id="7440" name="Chart 10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514350</xdr:colOff>
      <xdr:row>94</xdr:row>
      <xdr:rowOff>180975</xdr:rowOff>
    </xdr:from>
    <xdr:to>
      <xdr:col>16</xdr:col>
      <xdr:colOff>352425</xdr:colOff>
      <xdr:row>121</xdr:row>
      <xdr:rowOff>28575</xdr:rowOff>
    </xdr:to>
    <xdr:graphicFrame macro="">
      <xdr:nvGraphicFramePr>
        <xdr:cNvPr id="12" name="Chart 10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18</xdr:col>
      <xdr:colOff>0</xdr:colOff>
      <xdr:row>95</xdr:row>
      <xdr:rowOff>0</xdr:rowOff>
    </xdr:from>
    <xdr:to>
      <xdr:col>28</xdr:col>
      <xdr:colOff>447675</xdr:colOff>
      <xdr:row>121</xdr:row>
      <xdr:rowOff>47625</xdr:rowOff>
    </xdr:to>
    <xdr:graphicFrame macro="">
      <xdr:nvGraphicFramePr>
        <xdr:cNvPr id="15" name="Chart 10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495299</xdr:colOff>
      <xdr:row>124</xdr:row>
      <xdr:rowOff>19049</xdr:rowOff>
    </xdr:from>
    <xdr:to>
      <xdr:col>16</xdr:col>
      <xdr:colOff>180974</xdr:colOff>
      <xdr:row>148</xdr:row>
      <xdr:rowOff>133349</xdr:rowOff>
    </xdr:to>
    <xdr:graphicFrame macro="">
      <xdr:nvGraphicFramePr>
        <xdr:cNvPr id="19" name="Grafiek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18</xdr:col>
      <xdr:colOff>0</xdr:colOff>
      <xdr:row>124</xdr:row>
      <xdr:rowOff>0</xdr:rowOff>
    </xdr:from>
    <xdr:to>
      <xdr:col>28</xdr:col>
      <xdr:colOff>295275</xdr:colOff>
      <xdr:row>148</xdr:row>
      <xdr:rowOff>114300</xdr:rowOff>
    </xdr:to>
    <xdr:graphicFrame macro="">
      <xdr:nvGraphicFramePr>
        <xdr:cNvPr id="21" name="Grafiek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0.16035</cdr:x>
      <cdr:y>0.15729</cdr:y>
    </cdr:from>
    <cdr:to>
      <cdr:x>0.36862</cdr:x>
      <cdr:y>0.22279</cdr:y>
    </cdr:to>
    <cdr:sp macro="" textlink="">
      <cdr:nvSpPr>
        <cdr:cNvPr id="256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9077" y="803208"/>
          <a:ext cx="1410522" cy="33315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nl-NL" sz="850" b="0" i="0" strike="noStrike">
              <a:solidFill>
                <a:srgbClr val="000000"/>
              </a:solidFill>
              <a:latin typeface="Arial"/>
              <a:cs typeface="Arial"/>
            </a:rPr>
            <a:t>Grafiektype Lijn</a:t>
          </a:r>
        </a:p>
        <a:p xmlns:a="http://schemas.openxmlformats.org/drawingml/2006/main">
          <a:pPr algn="l" rtl="1">
            <a:defRPr sz="1000"/>
          </a:pPr>
          <a:r>
            <a:rPr lang="nl-NL" sz="850" b="0" i="0" strike="noStrike">
              <a:solidFill>
                <a:srgbClr val="000000"/>
              </a:solidFill>
              <a:latin typeface="Arial"/>
              <a:cs typeface="Arial"/>
            </a:rPr>
            <a:t>Met niet oplopende getallen X</a:t>
          </a:r>
        </a:p>
        <a:p xmlns:a="http://schemas.openxmlformats.org/drawingml/2006/main">
          <a:pPr algn="l" rtl="1">
            <a:defRPr sz="1000"/>
          </a:pPr>
          <a:endParaRPr lang="nl-NL" sz="85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0.53722</cdr:x>
      <cdr:y>0.44578</cdr:y>
    </cdr:from>
    <cdr:to>
      <cdr:x>0.70207</cdr:x>
      <cdr:y>0.47502</cdr:y>
    </cdr:to>
    <cdr:sp macro="" textlink="">
      <cdr:nvSpPr>
        <cdr:cNvPr id="2560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33085" y="2263147"/>
          <a:ext cx="1114857" cy="1484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nl-NL" sz="850" b="0" i="0" strike="noStrike">
              <a:solidFill>
                <a:srgbClr val="000000"/>
              </a:solidFill>
              <a:latin typeface="Arial"/>
              <a:cs typeface="Arial"/>
            </a:rPr>
            <a:t>Mag je niet weergeven</a:t>
          </a:r>
        </a:p>
      </cdr:txBody>
    </cdr:sp>
  </cdr:relSizeAnchor>
</c:userShape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IV65536"/>
  <sheetViews>
    <sheetView tabSelected="1" topLeftCell="A8" workbookViewId="0">
      <selection activeCell="B11" sqref="B11"/>
    </sheetView>
  </sheetViews>
  <sheetFormatPr defaultColWidth="18.6640625" defaultRowHeight="20.100000000000001" customHeight="1"/>
  <cols>
    <col min="1" max="16384" width="18.6640625" style="34"/>
  </cols>
  <sheetData>
    <row r="1" spans="1:256" ht="20.100000000000001" customHeight="1">
      <c r="A1" s="33" t="s">
        <v>147</v>
      </c>
      <c r="B1" s="33"/>
      <c r="C1" s="33"/>
      <c r="D1" s="33"/>
      <c r="E1" s="33" t="s">
        <v>474</v>
      </c>
      <c r="F1" s="33"/>
      <c r="G1" s="33" t="s">
        <v>473</v>
      </c>
      <c r="H1" s="33"/>
      <c r="IV1" s="34" t="s">
        <v>8</v>
      </c>
    </row>
    <row r="2" spans="1:256" ht="20.100000000000001" customHeight="1">
      <c r="A2" s="46" t="s">
        <v>0</v>
      </c>
      <c r="B2" s="33"/>
      <c r="C2" s="33"/>
      <c r="D2" s="33"/>
      <c r="F2" s="33"/>
      <c r="H2" s="33"/>
    </row>
    <row r="3" spans="1:256" ht="20.100000000000001" customHeight="1">
      <c r="A3" s="46" t="s">
        <v>1</v>
      </c>
      <c r="B3" s="33"/>
      <c r="C3" s="33"/>
      <c r="D3" s="35" t="s">
        <v>485</v>
      </c>
      <c r="E3" s="33"/>
      <c r="F3" s="33"/>
      <c r="G3" s="33"/>
      <c r="H3" s="33"/>
    </row>
    <row r="4" spans="1:256" ht="20.100000000000001" customHeight="1">
      <c r="A4" s="33" t="s">
        <v>2</v>
      </c>
      <c r="B4" s="33" t="s">
        <v>3</v>
      </c>
      <c r="C4" s="33"/>
      <c r="D4" s="33"/>
      <c r="F4" s="33"/>
      <c r="G4" s="33"/>
      <c r="H4" s="33"/>
    </row>
    <row r="5" spans="1:256" ht="20.100000000000001" customHeight="1">
      <c r="B5" s="34" t="s">
        <v>484</v>
      </c>
      <c r="C5" s="33"/>
      <c r="D5" s="33"/>
      <c r="G5" s="33"/>
      <c r="H5" s="33"/>
    </row>
    <row r="6" spans="1:256" ht="20.100000000000001" customHeight="1" thickBot="1">
      <c r="A6" s="33"/>
      <c r="B6" s="34" t="s">
        <v>137</v>
      </c>
      <c r="C6" s="33"/>
      <c r="D6" s="33"/>
      <c r="E6" s="33"/>
      <c r="F6" s="33"/>
      <c r="G6" s="33"/>
      <c r="H6" s="33"/>
    </row>
    <row r="7" spans="1:256" ht="20.100000000000001" customHeight="1" thickBot="1">
      <c r="A7" s="33"/>
      <c r="B7" s="33" t="s">
        <v>4</v>
      </c>
      <c r="C7" s="33"/>
      <c r="D7" s="33"/>
      <c r="E7" s="36" t="s">
        <v>536</v>
      </c>
      <c r="F7" s="33"/>
      <c r="G7" s="33"/>
      <c r="H7" s="33"/>
    </row>
    <row r="8" spans="1:256" ht="20.100000000000001" customHeight="1">
      <c r="A8" s="33"/>
      <c r="B8" s="33" t="s">
        <v>138</v>
      </c>
      <c r="C8" s="33"/>
      <c r="D8" s="33"/>
      <c r="G8" s="33"/>
      <c r="H8" s="33"/>
    </row>
    <row r="9" spans="1:256" ht="20.100000000000001" customHeight="1" thickBot="1">
      <c r="A9" s="33"/>
      <c r="B9" s="33" t="s">
        <v>5</v>
      </c>
      <c r="C9" s="33"/>
      <c r="D9" s="33"/>
      <c r="E9" s="33"/>
      <c r="F9" s="33"/>
      <c r="G9" s="33"/>
      <c r="H9" s="33"/>
    </row>
    <row r="10" spans="1:256" ht="20.100000000000001" customHeight="1">
      <c r="A10" s="33"/>
      <c r="B10" s="33" t="s">
        <v>6</v>
      </c>
      <c r="C10" s="33"/>
      <c r="D10" s="33"/>
      <c r="E10" s="37" t="s">
        <v>23</v>
      </c>
      <c r="F10" s="38"/>
      <c r="G10" s="39"/>
      <c r="H10" s="33"/>
    </row>
    <row r="11" spans="1:256" ht="20.100000000000001" customHeight="1">
      <c r="A11" s="33"/>
      <c r="B11" s="33" t="s">
        <v>132</v>
      </c>
      <c r="C11" s="33"/>
      <c r="D11" s="33"/>
      <c r="E11" s="40"/>
      <c r="F11" s="35"/>
      <c r="G11" s="41"/>
      <c r="H11" s="33"/>
    </row>
    <row r="12" spans="1:256" ht="20.100000000000001" customHeight="1" thickBot="1">
      <c r="A12" s="33"/>
      <c r="B12" s="33"/>
      <c r="C12" s="33"/>
      <c r="D12" s="35"/>
      <c r="E12" s="42"/>
      <c r="F12" s="43"/>
      <c r="G12" s="44"/>
      <c r="H12" s="33"/>
    </row>
    <row r="13" spans="1:256" ht="20.100000000000001" customHeight="1">
      <c r="A13" s="33" t="s">
        <v>472</v>
      </c>
      <c r="B13" s="33"/>
      <c r="C13" s="33"/>
      <c r="D13" s="33"/>
      <c r="E13" s="33"/>
      <c r="F13" s="33"/>
      <c r="G13" s="33"/>
      <c r="H13" s="33"/>
    </row>
    <row r="14" spans="1:256" ht="20.100000000000001" customHeight="1">
      <c r="A14" s="33"/>
      <c r="B14" s="33"/>
      <c r="C14" s="33"/>
      <c r="D14" s="33"/>
      <c r="H14" s="33"/>
    </row>
    <row r="15" spans="1:256" ht="20.100000000000001" customHeight="1">
      <c r="A15" s="33"/>
      <c r="B15" s="33"/>
      <c r="C15" s="33"/>
      <c r="D15" s="33"/>
      <c r="E15" s="33"/>
      <c r="F15" s="33"/>
    </row>
    <row r="16" spans="1:256" ht="20.100000000000001" customHeight="1">
      <c r="A16" s="33" t="s">
        <v>7</v>
      </c>
      <c r="B16" s="33"/>
      <c r="C16" s="33" t="s">
        <v>38</v>
      </c>
      <c r="D16" s="33"/>
      <c r="E16" s="33"/>
      <c r="F16" s="33"/>
    </row>
    <row r="17" spans="1:4" ht="20.100000000000001" customHeight="1">
      <c r="C17" s="34" t="s">
        <v>471</v>
      </c>
    </row>
    <row r="19" spans="1:4" ht="20.100000000000001" customHeight="1">
      <c r="A19" s="34" t="s">
        <v>478</v>
      </c>
      <c r="D19" s="34" t="s">
        <v>9</v>
      </c>
    </row>
    <row r="21" spans="1:4" ht="20.100000000000001" customHeight="1">
      <c r="A21" s="34" t="s">
        <v>486</v>
      </c>
    </row>
    <row r="22" spans="1:4" ht="20.100000000000001" customHeight="1">
      <c r="A22" s="34" t="s">
        <v>533</v>
      </c>
    </row>
    <row r="23" spans="1:4" ht="20.100000000000001" customHeight="1">
      <c r="A23" s="34" t="s">
        <v>487</v>
      </c>
    </row>
    <row r="65536" spans="256:256" ht="20.100000000000001" customHeight="1">
      <c r="IV65536" s="34" t="s">
        <v>9</v>
      </c>
    </row>
  </sheetData>
  <phoneticPr fontId="1" type="noConversion"/>
  <pageMargins left="0.75" right="0.75" top="1" bottom="1" header="0.5" footer="0.5"/>
  <pageSetup paperSize="0" scale="1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0">
    <pageSetUpPr fitToPage="1"/>
  </sheetPr>
  <dimension ref="A1:Q110"/>
  <sheetViews>
    <sheetView workbookViewId="0">
      <selection activeCell="K100" sqref="K100"/>
    </sheetView>
  </sheetViews>
  <sheetFormatPr defaultRowHeight="13.2"/>
  <cols>
    <col min="1" max="1" width="12" customWidth="1"/>
    <col min="2" max="2" width="13.6640625" customWidth="1"/>
    <col min="3" max="3" width="11.44140625" customWidth="1"/>
    <col min="4" max="4" width="12.88671875" customWidth="1"/>
    <col min="5" max="5" width="10" customWidth="1"/>
    <col min="7" max="8" width="10.33203125" customWidth="1"/>
    <col min="9" max="9" width="9.6640625" customWidth="1"/>
    <col min="10" max="10" width="10.33203125" customWidth="1"/>
    <col min="11" max="11" width="10.88671875" customWidth="1"/>
    <col min="12" max="12" width="10.5546875" customWidth="1"/>
  </cols>
  <sheetData>
    <row r="1" spans="1:8" ht="24.6">
      <c r="A1" s="1" t="s">
        <v>311</v>
      </c>
      <c r="G1" s="2" t="s">
        <v>312</v>
      </c>
      <c r="H1" s="3"/>
    </row>
    <row r="3" spans="1:8" ht="15">
      <c r="A3" s="3" t="s">
        <v>441</v>
      </c>
      <c r="D3" s="3" t="s">
        <v>440</v>
      </c>
    </row>
    <row r="5" spans="1:8" ht="15.6">
      <c r="A5" s="2" t="s">
        <v>439</v>
      </c>
    </row>
    <row r="7" spans="1:8" ht="15">
      <c r="A7" s="3" t="s">
        <v>322</v>
      </c>
    </row>
    <row r="8" spans="1:8" ht="15">
      <c r="A8" s="3" t="s">
        <v>320</v>
      </c>
    </row>
    <row r="9" spans="1:8" ht="15">
      <c r="A9" s="3" t="s">
        <v>321</v>
      </c>
    </row>
    <row r="11" spans="1:8" ht="15">
      <c r="A11" s="10" t="s">
        <v>323</v>
      </c>
    </row>
    <row r="12" spans="1:8" ht="15">
      <c r="A12" s="10" t="s">
        <v>313</v>
      </c>
    </row>
    <row r="13" spans="1:8" ht="15">
      <c r="A13" s="10" t="s">
        <v>315</v>
      </c>
    </row>
    <row r="14" spans="1:8" ht="15">
      <c r="A14" s="10" t="s">
        <v>314</v>
      </c>
    </row>
    <row r="15" spans="1:8" ht="15.6">
      <c r="A15" s="10" t="s">
        <v>316</v>
      </c>
      <c r="B15" s="4" t="s">
        <v>12</v>
      </c>
      <c r="C15" s="4" t="s">
        <v>119</v>
      </c>
      <c r="D15" s="5" t="s">
        <v>112</v>
      </c>
      <c r="E15" s="3"/>
      <c r="F15" s="3"/>
    </row>
    <row r="16" spans="1:8" ht="15.6">
      <c r="B16" s="4" t="s">
        <v>15</v>
      </c>
      <c r="C16" s="4" t="s">
        <v>115</v>
      </c>
      <c r="D16" s="5" t="s">
        <v>116</v>
      </c>
      <c r="E16" s="3"/>
      <c r="F16" s="3"/>
    </row>
    <row r="17" spans="1:6" ht="15.6">
      <c r="A17" s="4" t="s">
        <v>11</v>
      </c>
      <c r="B17" s="4" t="s">
        <v>14</v>
      </c>
      <c r="C17" s="4" t="s">
        <v>14</v>
      </c>
      <c r="D17" s="4" t="s">
        <v>14</v>
      </c>
      <c r="E17" s="2"/>
      <c r="F17" s="3"/>
    </row>
    <row r="18" spans="1:6" ht="15.6">
      <c r="A18" s="4" t="s">
        <v>20</v>
      </c>
      <c r="B18" s="4">
        <v>0</v>
      </c>
      <c r="C18" s="4">
        <f t="shared" ref="C18:C23" si="0">2.5*A20</f>
        <v>0</v>
      </c>
      <c r="D18" s="6">
        <f t="shared" ref="D18:D23" si="1">$B$31+$B$30*A20</f>
        <v>-0.76190476190476097</v>
      </c>
      <c r="E18" s="2" t="s">
        <v>113</v>
      </c>
      <c r="F18" s="3"/>
    </row>
    <row r="19" spans="1:6" ht="15.6">
      <c r="A19" s="4" t="s">
        <v>13</v>
      </c>
      <c r="B19" s="4">
        <v>4</v>
      </c>
      <c r="C19" s="4">
        <f t="shared" si="0"/>
        <v>5</v>
      </c>
      <c r="D19" s="6">
        <f t="shared" si="1"/>
        <v>4.60952380952381</v>
      </c>
      <c r="E19" s="2"/>
      <c r="F19" s="3"/>
    </row>
    <row r="20" spans="1:6" ht="15.6">
      <c r="A20" s="4">
        <v>0</v>
      </c>
      <c r="B20" s="4">
        <v>9</v>
      </c>
      <c r="C20" s="4">
        <f t="shared" si="0"/>
        <v>10</v>
      </c>
      <c r="D20" s="6">
        <f t="shared" si="1"/>
        <v>9.980952380952381</v>
      </c>
      <c r="E20" s="2"/>
      <c r="F20" s="3"/>
    </row>
    <row r="21" spans="1:6" ht="15.6">
      <c r="A21" s="4">
        <v>2</v>
      </c>
      <c r="B21" s="4">
        <v>16</v>
      </c>
      <c r="C21" s="4">
        <f t="shared" si="0"/>
        <v>15</v>
      </c>
      <c r="D21" s="6">
        <f t="shared" si="1"/>
        <v>15.352380952380953</v>
      </c>
      <c r="E21" s="2"/>
      <c r="F21" s="3"/>
    </row>
    <row r="22" spans="1:6" ht="15.6">
      <c r="A22" s="4">
        <v>4</v>
      </c>
      <c r="B22" s="4">
        <v>21</v>
      </c>
      <c r="C22" s="4">
        <f t="shared" si="0"/>
        <v>20</v>
      </c>
      <c r="D22" s="6">
        <f t="shared" si="1"/>
        <v>20.723809523809521</v>
      </c>
      <c r="E22" s="2"/>
      <c r="F22" s="3"/>
    </row>
    <row r="23" spans="1:6" ht="15.6">
      <c r="A23" s="4">
        <v>6</v>
      </c>
      <c r="B23" s="4">
        <v>26</v>
      </c>
      <c r="C23" s="4">
        <f t="shared" si="0"/>
        <v>25</v>
      </c>
      <c r="D23" s="6">
        <f t="shared" si="1"/>
        <v>26.095238095238095</v>
      </c>
      <c r="E23" s="2"/>
      <c r="F23" s="3"/>
    </row>
    <row r="24" spans="1:6" ht="15.6">
      <c r="A24" s="4">
        <v>8</v>
      </c>
    </row>
    <row r="25" spans="1:6" ht="15.6">
      <c r="A25" s="4">
        <v>10</v>
      </c>
    </row>
    <row r="26" spans="1:6" ht="15">
      <c r="A26" s="10" t="s">
        <v>317</v>
      </c>
    </row>
    <row r="27" spans="1:6" ht="15">
      <c r="A27" s="13" t="s">
        <v>109</v>
      </c>
      <c r="B27" s="14">
        <f>AVERAGE(A20:A25)</f>
        <v>5</v>
      </c>
      <c r="C27" s="14">
        <f>AVERAGE(B18:B23)</f>
        <v>12.666666666666666</v>
      </c>
    </row>
    <row r="28" spans="1:6" ht="15">
      <c r="A28" s="13" t="s">
        <v>108</v>
      </c>
      <c r="B28" s="14">
        <f>STDEV(A20:A25)</f>
        <v>3.7416573867739413</v>
      </c>
      <c r="C28" s="14">
        <f>STDEV(B18:B23)</f>
        <v>10.073066398404542</v>
      </c>
      <c r="D28" s="10" t="s">
        <v>133</v>
      </c>
    </row>
    <row r="29" spans="1:6" ht="15">
      <c r="A29" s="13" t="s">
        <v>120</v>
      </c>
      <c r="B29" s="15">
        <f>CORREL(B18:B23,A20:A25)</f>
        <v>0.99761307018673151</v>
      </c>
      <c r="C29" s="14"/>
      <c r="D29" s="10" t="s">
        <v>121</v>
      </c>
    </row>
    <row r="30" spans="1:6" ht="15">
      <c r="A30" s="13" t="s">
        <v>110</v>
      </c>
      <c r="B30" s="14">
        <f>SLOPE(B18:B23,A20:A25)</f>
        <v>2.6857142857142855</v>
      </c>
      <c r="C30" s="16" t="s">
        <v>306</v>
      </c>
      <c r="D30" s="10" t="s">
        <v>117</v>
      </c>
    </row>
    <row r="31" spans="1:6" ht="15">
      <c r="A31" s="13" t="s">
        <v>111</v>
      </c>
      <c r="B31" s="14">
        <f>INTERCEPT(B18:B23,A20:A25)</f>
        <v>-0.76190476190476097</v>
      </c>
      <c r="C31" s="16" t="s">
        <v>307</v>
      </c>
      <c r="D31" s="10" t="s">
        <v>118</v>
      </c>
    </row>
    <row r="32" spans="1:6">
      <c r="B32" s="12"/>
    </row>
    <row r="33" spans="1:2" ht="15">
      <c r="B33" s="10" t="s">
        <v>129</v>
      </c>
    </row>
    <row r="34" spans="1:2" ht="15">
      <c r="B34" s="10"/>
    </row>
    <row r="35" spans="1:2" ht="15">
      <c r="A35" s="10" t="s">
        <v>309</v>
      </c>
      <c r="B35" s="10"/>
    </row>
    <row r="36" spans="1:2" ht="15">
      <c r="A36" s="10" t="s">
        <v>310</v>
      </c>
      <c r="B36" s="10"/>
    </row>
    <row r="37" spans="1:2" ht="15">
      <c r="A37" s="3" t="s">
        <v>308</v>
      </c>
      <c r="B37" s="10"/>
    </row>
    <row r="38" spans="1:2" ht="15">
      <c r="A38" s="3"/>
      <c r="B38" s="10"/>
    </row>
    <row r="39" spans="1:2" ht="15">
      <c r="A39" s="3"/>
      <c r="B39" s="10"/>
    </row>
    <row r="40" spans="1:2" ht="15.6">
      <c r="A40" s="2" t="s">
        <v>362</v>
      </c>
      <c r="B40" s="10"/>
    </row>
    <row r="41" spans="1:2" ht="15">
      <c r="B41" s="10"/>
    </row>
    <row r="42" spans="1:2" ht="15">
      <c r="A42" s="3" t="s">
        <v>361</v>
      </c>
      <c r="B42" s="10"/>
    </row>
    <row r="43" spans="1:2" ht="15">
      <c r="A43" s="3" t="s">
        <v>369</v>
      </c>
      <c r="B43" s="10"/>
    </row>
    <row r="44" spans="1:2" ht="15">
      <c r="B44" s="10"/>
    </row>
    <row r="45" spans="1:2" ht="15">
      <c r="A45" s="3" t="s">
        <v>370</v>
      </c>
      <c r="B45" s="10"/>
    </row>
    <row r="46" spans="1:2" ht="15">
      <c r="A46" s="3" t="s">
        <v>371</v>
      </c>
      <c r="B46" s="10"/>
    </row>
    <row r="47" spans="1:2" ht="15">
      <c r="A47" s="3" t="s">
        <v>372</v>
      </c>
      <c r="B47" s="10"/>
    </row>
    <row r="48" spans="1:2" ht="15">
      <c r="A48" s="3" t="s">
        <v>373</v>
      </c>
      <c r="B48" s="10"/>
    </row>
    <row r="49" spans="1:12" ht="15">
      <c r="A49" s="3" t="s">
        <v>374</v>
      </c>
      <c r="B49" s="10"/>
    </row>
    <row r="50" spans="1:12" ht="15">
      <c r="A50" s="3" t="s">
        <v>375</v>
      </c>
      <c r="B50" s="10"/>
    </row>
    <row r="51" spans="1:12" ht="15">
      <c r="B51" s="10"/>
    </row>
    <row r="52" spans="1:12" ht="15">
      <c r="A52" s="3" t="s">
        <v>134</v>
      </c>
      <c r="B52" s="3" t="s">
        <v>376</v>
      </c>
    </row>
    <row r="54" spans="1:12" ht="15.6">
      <c r="A54" s="4" t="s">
        <v>11</v>
      </c>
      <c r="B54" s="4" t="s">
        <v>12</v>
      </c>
      <c r="C54" s="4" t="s">
        <v>119</v>
      </c>
      <c r="D54" s="5" t="s">
        <v>112</v>
      </c>
      <c r="G54" s="62" t="s">
        <v>335</v>
      </c>
      <c r="H54" s="62"/>
      <c r="J54" s="62" t="s">
        <v>336</v>
      </c>
    </row>
    <row r="55" spans="1:12" ht="15.6">
      <c r="A55" s="4" t="s">
        <v>20</v>
      </c>
      <c r="B55" s="4" t="s">
        <v>15</v>
      </c>
      <c r="C55" s="4" t="s">
        <v>115</v>
      </c>
      <c r="D55" s="5" t="s">
        <v>116</v>
      </c>
      <c r="F55" s="73" t="s">
        <v>337</v>
      </c>
      <c r="G55" s="3">
        <v>0.01</v>
      </c>
      <c r="H55" s="71"/>
      <c r="I55" s="71"/>
      <c r="J55" s="71"/>
      <c r="K55" s="71"/>
      <c r="L55" s="71"/>
    </row>
    <row r="56" spans="1:12" ht="15.6">
      <c r="A56" s="4" t="s">
        <v>13</v>
      </c>
      <c r="B56" s="4" t="s">
        <v>14</v>
      </c>
      <c r="C56" s="4" t="s">
        <v>14</v>
      </c>
      <c r="D56" s="4" t="s">
        <v>14</v>
      </c>
      <c r="F56" s="4" t="s">
        <v>377</v>
      </c>
      <c r="G56" s="3">
        <v>0.35</v>
      </c>
      <c r="H56" s="3">
        <f>G56+$G$55</f>
        <v>0.36</v>
      </c>
      <c r="I56" s="3">
        <f>H56+$G$55</f>
        <v>0.37</v>
      </c>
      <c r="J56" s="3">
        <f>I56+$G$55</f>
        <v>0.38</v>
      </c>
      <c r="K56" s="3">
        <f>J56+$G$55</f>
        <v>0.39</v>
      </c>
      <c r="L56" s="3">
        <f>K56+$G$55</f>
        <v>0.4</v>
      </c>
    </row>
    <row r="57" spans="1:12" ht="15.6">
      <c r="A57" s="4">
        <v>0</v>
      </c>
      <c r="B57" s="4">
        <v>0</v>
      </c>
      <c r="C57" s="4">
        <f t="shared" ref="C57:C62" si="2">2.5*A57</f>
        <v>0</v>
      </c>
      <c r="D57" s="6">
        <f t="shared" ref="D57:D62" si="3">$B$76+$B$75*A57</f>
        <v>-0.80000000000000071</v>
      </c>
      <c r="G57" s="79">
        <f t="shared" ref="G57:G62" si="4">$A57/G$56</f>
        <v>0</v>
      </c>
      <c r="H57" s="79">
        <f t="shared" ref="H57:L62" si="5">$A57/H$56</f>
        <v>0</v>
      </c>
      <c r="I57" s="79">
        <f t="shared" si="5"/>
        <v>0</v>
      </c>
      <c r="J57" s="79">
        <f t="shared" si="5"/>
        <v>0</v>
      </c>
      <c r="K57" s="79">
        <f t="shared" si="5"/>
        <v>0</v>
      </c>
      <c r="L57" s="79">
        <f t="shared" si="5"/>
        <v>0</v>
      </c>
    </row>
    <row r="58" spans="1:12" ht="15.6">
      <c r="A58" s="4">
        <v>2</v>
      </c>
      <c r="B58" s="4">
        <v>4</v>
      </c>
      <c r="C58" s="4">
        <f t="shared" si="2"/>
        <v>5</v>
      </c>
      <c r="D58" s="6">
        <f t="shared" si="3"/>
        <v>4.5999999999999996</v>
      </c>
      <c r="G58" s="79">
        <f t="shared" si="4"/>
        <v>5.7142857142857144</v>
      </c>
      <c r="H58" s="79">
        <f t="shared" si="5"/>
        <v>5.5555555555555554</v>
      </c>
      <c r="I58" s="79">
        <f t="shared" si="5"/>
        <v>5.4054054054054053</v>
      </c>
      <c r="J58" s="79">
        <f t="shared" si="5"/>
        <v>5.2631578947368425</v>
      </c>
      <c r="K58" s="79">
        <f t="shared" si="5"/>
        <v>5.1282051282051277</v>
      </c>
      <c r="L58" s="79">
        <f t="shared" si="5"/>
        <v>5</v>
      </c>
    </row>
    <row r="59" spans="1:12" ht="15.6">
      <c r="A59" s="4">
        <v>4</v>
      </c>
      <c r="B59" s="4">
        <v>9</v>
      </c>
      <c r="C59" s="4">
        <f t="shared" si="2"/>
        <v>10</v>
      </c>
      <c r="D59" s="6">
        <f t="shared" si="3"/>
        <v>10</v>
      </c>
      <c r="G59" s="79">
        <f t="shared" si="4"/>
        <v>11.428571428571429</v>
      </c>
      <c r="H59" s="79">
        <f t="shared" si="5"/>
        <v>11.111111111111111</v>
      </c>
      <c r="I59" s="79">
        <f t="shared" si="5"/>
        <v>10.810810810810811</v>
      </c>
      <c r="J59" s="79">
        <f t="shared" si="5"/>
        <v>10.526315789473685</v>
      </c>
      <c r="K59" s="79">
        <f t="shared" si="5"/>
        <v>10.256410256410255</v>
      </c>
      <c r="L59" s="79">
        <f t="shared" si="5"/>
        <v>10</v>
      </c>
    </row>
    <row r="60" spans="1:12" ht="15.6">
      <c r="A60" s="4">
        <v>6</v>
      </c>
      <c r="B60" s="4">
        <v>16</v>
      </c>
      <c r="C60" s="4">
        <f t="shared" si="2"/>
        <v>15</v>
      </c>
      <c r="D60" s="6">
        <f t="shared" si="3"/>
        <v>15.400000000000002</v>
      </c>
      <c r="G60" s="79">
        <f t="shared" si="4"/>
        <v>17.142857142857142</v>
      </c>
      <c r="H60" s="79">
        <f t="shared" si="5"/>
        <v>16.666666666666668</v>
      </c>
      <c r="I60" s="79">
        <f t="shared" si="5"/>
        <v>16.216216216216218</v>
      </c>
      <c r="J60" s="79">
        <f t="shared" si="5"/>
        <v>15.789473684210526</v>
      </c>
      <c r="K60" s="79">
        <f t="shared" si="5"/>
        <v>15.384615384615383</v>
      </c>
      <c r="L60" s="79">
        <f t="shared" si="5"/>
        <v>15</v>
      </c>
    </row>
    <row r="61" spans="1:12" ht="15.6">
      <c r="A61" s="4">
        <v>8</v>
      </c>
      <c r="B61" s="4">
        <v>21</v>
      </c>
      <c r="C61" s="4">
        <f t="shared" si="2"/>
        <v>20</v>
      </c>
      <c r="D61" s="6">
        <f t="shared" si="3"/>
        <v>20.8</v>
      </c>
      <c r="G61" s="79">
        <f t="shared" si="4"/>
        <v>22.857142857142858</v>
      </c>
      <c r="H61" s="79">
        <f t="shared" si="5"/>
        <v>22.222222222222221</v>
      </c>
      <c r="I61" s="79">
        <f t="shared" si="5"/>
        <v>21.621621621621621</v>
      </c>
      <c r="J61" s="79">
        <f t="shared" si="5"/>
        <v>21.05263157894737</v>
      </c>
      <c r="K61" s="79">
        <f t="shared" si="5"/>
        <v>20.512820512820511</v>
      </c>
      <c r="L61" s="79">
        <f t="shared" si="5"/>
        <v>20</v>
      </c>
    </row>
    <row r="62" spans="1:12" ht="15.6">
      <c r="A62" s="4">
        <v>10</v>
      </c>
      <c r="B62" s="4">
        <v>26</v>
      </c>
      <c r="C62" s="4">
        <f t="shared" si="2"/>
        <v>25</v>
      </c>
      <c r="D62" s="6">
        <f t="shared" si="3"/>
        <v>26.2</v>
      </c>
      <c r="G62" s="79">
        <f t="shared" si="4"/>
        <v>28.571428571428573</v>
      </c>
      <c r="H62" s="79">
        <f t="shared" si="5"/>
        <v>27.777777777777779</v>
      </c>
      <c r="I62" s="79">
        <f t="shared" si="5"/>
        <v>27.027027027027028</v>
      </c>
      <c r="J62" s="79">
        <f t="shared" si="5"/>
        <v>26.315789473684209</v>
      </c>
      <c r="K62" s="79">
        <f t="shared" si="5"/>
        <v>25.641025641025639</v>
      </c>
      <c r="L62" s="79">
        <f t="shared" si="5"/>
        <v>25</v>
      </c>
    </row>
    <row r="63" spans="1:12" ht="15">
      <c r="G63" s="3"/>
      <c r="H63" s="3"/>
      <c r="I63" s="3"/>
      <c r="J63" s="3"/>
      <c r="K63" s="3"/>
      <c r="L63" s="3"/>
    </row>
    <row r="64" spans="1:12" ht="15">
      <c r="D64" s="3" t="s">
        <v>346</v>
      </c>
      <c r="G64" s="79">
        <f t="shared" ref="G64:L69" si="6">G57-$B57</f>
        <v>0</v>
      </c>
      <c r="H64" s="79">
        <f t="shared" si="6"/>
        <v>0</v>
      </c>
      <c r="I64" s="79">
        <f t="shared" si="6"/>
        <v>0</v>
      </c>
      <c r="J64" s="79">
        <f t="shared" si="6"/>
        <v>0</v>
      </c>
      <c r="K64" s="79">
        <f t="shared" si="6"/>
        <v>0</v>
      </c>
      <c r="L64" s="79">
        <f t="shared" si="6"/>
        <v>0</v>
      </c>
    </row>
    <row r="65" spans="1:17" ht="15">
      <c r="G65" s="79">
        <f t="shared" si="6"/>
        <v>1.7142857142857144</v>
      </c>
      <c r="H65" s="79">
        <f t="shared" si="6"/>
        <v>1.5555555555555554</v>
      </c>
      <c r="I65" s="79">
        <f t="shared" si="6"/>
        <v>1.4054054054054053</v>
      </c>
      <c r="J65" s="79">
        <f t="shared" si="6"/>
        <v>1.2631578947368425</v>
      </c>
      <c r="K65" s="79">
        <f t="shared" si="6"/>
        <v>1.1282051282051277</v>
      </c>
      <c r="L65" s="79">
        <f t="shared" si="6"/>
        <v>1</v>
      </c>
    </row>
    <row r="66" spans="1:17" ht="15">
      <c r="G66" s="79">
        <f t="shared" si="6"/>
        <v>2.4285714285714288</v>
      </c>
      <c r="H66" s="79">
        <f t="shared" si="6"/>
        <v>2.1111111111111107</v>
      </c>
      <c r="I66" s="79">
        <f t="shared" si="6"/>
        <v>1.8108108108108105</v>
      </c>
      <c r="J66" s="79">
        <f t="shared" si="6"/>
        <v>1.526315789473685</v>
      </c>
      <c r="K66" s="79">
        <f t="shared" si="6"/>
        <v>1.2564102564102555</v>
      </c>
      <c r="L66" s="79">
        <f t="shared" si="6"/>
        <v>1</v>
      </c>
    </row>
    <row r="67" spans="1:17" ht="15">
      <c r="G67" s="79">
        <f t="shared" si="6"/>
        <v>1.1428571428571423</v>
      </c>
      <c r="H67" s="79">
        <f t="shared" si="6"/>
        <v>0.66666666666666785</v>
      </c>
      <c r="I67" s="79">
        <f t="shared" si="6"/>
        <v>0.21621621621621756</v>
      </c>
      <c r="J67" s="79">
        <f t="shared" si="6"/>
        <v>-0.21052631578947434</v>
      </c>
      <c r="K67" s="79">
        <f t="shared" si="6"/>
        <v>-0.61538461538461675</v>
      </c>
      <c r="L67" s="79">
        <f t="shared" si="6"/>
        <v>-1</v>
      </c>
    </row>
    <row r="68" spans="1:17" ht="15">
      <c r="G68" s="79">
        <f t="shared" si="6"/>
        <v>1.8571428571428577</v>
      </c>
      <c r="H68" s="79">
        <f t="shared" si="6"/>
        <v>1.2222222222222214</v>
      </c>
      <c r="I68" s="79">
        <f t="shared" si="6"/>
        <v>0.62162162162162105</v>
      </c>
      <c r="J68" s="79">
        <f t="shared" si="6"/>
        <v>5.2631578947369917E-2</v>
      </c>
      <c r="K68" s="79">
        <f t="shared" si="6"/>
        <v>-0.487179487179489</v>
      </c>
      <c r="L68" s="79">
        <f t="shared" si="6"/>
        <v>-1</v>
      </c>
    </row>
    <row r="69" spans="1:17" ht="15">
      <c r="G69" s="79">
        <f t="shared" si="6"/>
        <v>2.571428571428573</v>
      </c>
      <c r="H69" s="79">
        <f t="shared" si="6"/>
        <v>1.7777777777777786</v>
      </c>
      <c r="I69" s="79">
        <f t="shared" si="6"/>
        <v>1.0270270270270281</v>
      </c>
      <c r="J69" s="79">
        <f t="shared" si="6"/>
        <v>0.31578947368420884</v>
      </c>
      <c r="K69" s="79">
        <f t="shared" si="6"/>
        <v>-0.35897435897436125</v>
      </c>
      <c r="L69" s="79">
        <f t="shared" si="6"/>
        <v>-1</v>
      </c>
    </row>
    <row r="70" spans="1:17" ht="15">
      <c r="G70" s="79"/>
      <c r="H70" s="79"/>
      <c r="I70" s="79"/>
      <c r="J70" s="79"/>
      <c r="K70" s="79"/>
      <c r="L70" s="79"/>
    </row>
    <row r="71" spans="1:17" ht="15">
      <c r="B71" s="3" t="s">
        <v>353</v>
      </c>
      <c r="C71" s="18"/>
      <c r="E71" s="18"/>
      <c r="G71" s="8" t="s">
        <v>352</v>
      </c>
      <c r="H71" s="72"/>
      <c r="I71" s="72"/>
      <c r="J71" s="72"/>
      <c r="K71" s="72"/>
      <c r="L71" s="72"/>
    </row>
    <row r="72" spans="1:17" ht="15.6">
      <c r="A72" s="13" t="s">
        <v>109</v>
      </c>
      <c r="B72" s="14">
        <f>AVERAGE(A56:A61)</f>
        <v>4</v>
      </c>
      <c r="C72" s="14">
        <f>AVERAGE(B56:B61)</f>
        <v>10</v>
      </c>
      <c r="G72" s="80">
        <f t="shared" ref="G72:L72" si="7">AVERAGE(G64:G69)</f>
        <v>1.6190476190476193</v>
      </c>
      <c r="H72" s="81">
        <f t="shared" si="7"/>
        <v>1.2222222222222223</v>
      </c>
      <c r="I72" s="81">
        <f t="shared" si="7"/>
        <v>0.84684684684684708</v>
      </c>
      <c r="J72" s="93">
        <f t="shared" si="7"/>
        <v>0.49122807017543862</v>
      </c>
      <c r="K72" s="81">
        <f t="shared" si="7"/>
        <v>0.15384615384615272</v>
      </c>
      <c r="L72" s="82">
        <f t="shared" si="7"/>
        <v>-0.16666666666666666</v>
      </c>
      <c r="M72" s="10" t="s">
        <v>341</v>
      </c>
      <c r="Q72" s="3" t="s">
        <v>343</v>
      </c>
    </row>
    <row r="73" spans="1:17" ht="15.6">
      <c r="A73" s="13" t="s">
        <v>108</v>
      </c>
      <c r="B73" s="14">
        <f>STDEV(A56:A61)</f>
        <v>3.1622776601683795</v>
      </c>
      <c r="C73" s="14">
        <f>STDEV(B56:B61)</f>
        <v>8.5732140997411239</v>
      </c>
      <c r="G73" s="97">
        <f t="shared" ref="G73:L73" si="8">STDEV(G64:G69)</f>
        <v>0.94617022529674688</v>
      </c>
      <c r="H73" s="98">
        <f t="shared" si="8"/>
        <v>0.77618885318102149</v>
      </c>
      <c r="I73" s="98">
        <f t="shared" si="8"/>
        <v>0.69846260613889433</v>
      </c>
      <c r="J73" s="99">
        <f t="shared" si="8"/>
        <v>0.72445732228960302</v>
      </c>
      <c r="K73" s="98">
        <f t="shared" si="8"/>
        <v>0.83118065152929343</v>
      </c>
      <c r="L73" s="100">
        <f t="shared" si="8"/>
        <v>0.98319208025017502</v>
      </c>
      <c r="M73" s="10" t="s">
        <v>341</v>
      </c>
      <c r="Q73" s="3" t="s">
        <v>344</v>
      </c>
    </row>
    <row r="74" spans="1:17" ht="15">
      <c r="A74" s="13" t="s">
        <v>120</v>
      </c>
      <c r="B74" s="15">
        <f>CORREL(B56:B61,A56:A61)</f>
        <v>0.99591000331047863</v>
      </c>
      <c r="C74" s="14"/>
      <c r="G74" s="83">
        <f t="shared" ref="G74:L74" si="9">CORREL(G$57:G$62,$B$57:$B$62)</f>
        <v>0.99761307018673151</v>
      </c>
      <c r="H74" s="84">
        <f t="shared" si="9"/>
        <v>0.9976130701867314</v>
      </c>
      <c r="I74" s="84">
        <f t="shared" si="9"/>
        <v>0.99761307018673129</v>
      </c>
      <c r="J74" s="84">
        <f t="shared" si="9"/>
        <v>0.99761307018673162</v>
      </c>
      <c r="K74" s="84">
        <f t="shared" si="9"/>
        <v>0.99761307018673151</v>
      </c>
      <c r="L74" s="85">
        <f t="shared" si="9"/>
        <v>0.99761307018673129</v>
      </c>
      <c r="M74" s="10" t="s">
        <v>325</v>
      </c>
      <c r="Q74" s="3" t="s">
        <v>345</v>
      </c>
    </row>
    <row r="75" spans="1:17" ht="15">
      <c r="A75" s="13" t="s">
        <v>110</v>
      </c>
      <c r="B75" s="14">
        <f>SLOPE(B56:B61,A56:A61)</f>
        <v>2.7</v>
      </c>
      <c r="C75" s="16" t="s">
        <v>306</v>
      </c>
      <c r="G75" s="86">
        <f t="shared" ref="G75:L75" si="10">SLOPE(G$57:G$62,$B$57:$B$62)</f>
        <v>1.0587572742631874</v>
      </c>
      <c r="H75" s="87">
        <f t="shared" si="10"/>
        <v>1.0293473499780987</v>
      </c>
      <c r="I75" s="87">
        <f t="shared" si="10"/>
        <v>1.0015271513300423</v>
      </c>
      <c r="J75" s="87">
        <f t="shared" si="10"/>
        <v>0.97517117366346207</v>
      </c>
      <c r="K75" s="87">
        <f t="shared" si="10"/>
        <v>0.95016678459516812</v>
      </c>
      <c r="L75" s="88">
        <f t="shared" si="10"/>
        <v>0.92641261498028904</v>
      </c>
      <c r="M75" s="10" t="s">
        <v>342</v>
      </c>
      <c r="Q75" s="3" t="s">
        <v>381</v>
      </c>
    </row>
    <row r="76" spans="1:17" ht="15">
      <c r="A76" s="13" t="s">
        <v>111</v>
      </c>
      <c r="B76" s="14">
        <f>INTERCEPT(B56:B61,A56:A61)</f>
        <v>-0.80000000000000071</v>
      </c>
      <c r="C76" s="16" t="s">
        <v>307</v>
      </c>
      <c r="G76" s="89">
        <f t="shared" ref="G76:L76" si="11">INTERCEPT(G$57:G$62,$B$57:$B$62)</f>
        <v>0.87478881171391087</v>
      </c>
      <c r="H76" s="90">
        <f t="shared" si="11"/>
        <v>0.85048912249963671</v>
      </c>
      <c r="I76" s="90">
        <f t="shared" si="11"/>
        <v>0.82750292999964437</v>
      </c>
      <c r="J76" s="90">
        <f t="shared" si="11"/>
        <v>0.80572653710491871</v>
      </c>
      <c r="K76" s="90">
        <f t="shared" si="11"/>
        <v>0.78506688230735655</v>
      </c>
      <c r="L76" s="91">
        <f t="shared" si="11"/>
        <v>0.76544021024967357</v>
      </c>
      <c r="M76" s="10" t="s">
        <v>341</v>
      </c>
    </row>
    <row r="79" spans="1:17" ht="15.6">
      <c r="G79" s="5" t="s">
        <v>338</v>
      </c>
      <c r="J79" s="2" t="s">
        <v>354</v>
      </c>
    </row>
    <row r="80" spans="1:17" ht="15.6">
      <c r="G80" s="5" t="s">
        <v>378</v>
      </c>
      <c r="J80" s="2"/>
    </row>
    <row r="81" spans="7:7" ht="15.6">
      <c r="G81" s="2" t="s">
        <v>503</v>
      </c>
    </row>
    <row r="82" spans="7:7" ht="15.6">
      <c r="G82" s="2" t="s">
        <v>349</v>
      </c>
    </row>
    <row r="83" spans="7:7" ht="15.6">
      <c r="G83" s="2" t="s">
        <v>348</v>
      </c>
    </row>
    <row r="84" spans="7:7" ht="15">
      <c r="G84" s="3" t="s">
        <v>504</v>
      </c>
    </row>
    <row r="85" spans="7:7" ht="15.6">
      <c r="G85" s="2"/>
    </row>
    <row r="86" spans="7:7" ht="15">
      <c r="G86" s="3" t="s">
        <v>356</v>
      </c>
    </row>
    <row r="87" spans="7:7" ht="15">
      <c r="G87" s="3" t="s">
        <v>355</v>
      </c>
    </row>
    <row r="88" spans="7:7" ht="15.6">
      <c r="G88" s="3" t="s">
        <v>379</v>
      </c>
    </row>
    <row r="89" spans="7:7" ht="15.6">
      <c r="G89" s="3" t="s">
        <v>398</v>
      </c>
    </row>
    <row r="90" spans="7:7" ht="15">
      <c r="G90" s="3" t="s">
        <v>399</v>
      </c>
    </row>
    <row r="91" spans="7:7" ht="15">
      <c r="G91" s="3"/>
    </row>
    <row r="92" spans="7:7" ht="15">
      <c r="G92" s="3" t="s">
        <v>357</v>
      </c>
    </row>
    <row r="93" spans="7:7" ht="15">
      <c r="G93" s="3" t="s">
        <v>505</v>
      </c>
    </row>
    <row r="94" spans="7:7" ht="15">
      <c r="G94" s="3" t="s">
        <v>506</v>
      </c>
    </row>
    <row r="95" spans="7:7" ht="15">
      <c r="G95" s="3" t="s">
        <v>360</v>
      </c>
    </row>
    <row r="97" spans="1:1" ht="15.6">
      <c r="A97" s="2" t="s">
        <v>383</v>
      </c>
    </row>
    <row r="100" spans="1:1" ht="24.6">
      <c r="A100" s="1" t="s">
        <v>141</v>
      </c>
    </row>
    <row r="101" spans="1:1" ht="15.6">
      <c r="A101" s="2"/>
    </row>
    <row r="102" spans="1:1" ht="15">
      <c r="A102" s="10" t="s">
        <v>139</v>
      </c>
    </row>
    <row r="103" spans="1:1" ht="15">
      <c r="A103" s="10" t="s">
        <v>318</v>
      </c>
    </row>
    <row r="104" spans="1:1" ht="15">
      <c r="A104" s="10" t="s">
        <v>319</v>
      </c>
    </row>
    <row r="105" spans="1:1" ht="15">
      <c r="A105" s="10" t="s">
        <v>140</v>
      </c>
    </row>
    <row r="107" spans="1:1" ht="15">
      <c r="A107" s="3" t="s">
        <v>547</v>
      </c>
    </row>
    <row r="109" spans="1:1" ht="15">
      <c r="A109" s="3" t="s">
        <v>548</v>
      </c>
    </row>
    <row r="110" spans="1:1" ht="15">
      <c r="A110" s="3" t="s">
        <v>393</v>
      </c>
    </row>
  </sheetData>
  <phoneticPr fontId="1" type="noConversion"/>
  <pageMargins left="0.75" right="0.75" top="1" bottom="1" header="0.5" footer="0.5"/>
  <pageSetup paperSize="0" scale="72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1">
    <pageSetUpPr fitToPage="1"/>
  </sheetPr>
  <dimension ref="A1:O90"/>
  <sheetViews>
    <sheetView topLeftCell="A50" workbookViewId="0">
      <selection activeCell="K4" sqref="K4"/>
    </sheetView>
  </sheetViews>
  <sheetFormatPr defaultRowHeight="13.2"/>
  <cols>
    <col min="1" max="1" width="12" customWidth="1"/>
    <col min="2" max="2" width="13.6640625" customWidth="1"/>
    <col min="3" max="3" width="11.44140625" customWidth="1"/>
    <col min="4" max="4" width="12.88671875" customWidth="1"/>
    <col min="5" max="5" width="12" customWidth="1"/>
    <col min="6" max="6" width="12.88671875" customWidth="1"/>
    <col min="7" max="7" width="10.5546875" customWidth="1"/>
    <col min="8" max="8" width="9.44140625" customWidth="1"/>
    <col min="9" max="9" width="9.6640625" customWidth="1"/>
    <col min="10" max="10" width="10.33203125" customWidth="1"/>
    <col min="11" max="12" width="9.5546875" bestFit="1" customWidth="1"/>
  </cols>
  <sheetData>
    <row r="1" spans="1:15" ht="22.8">
      <c r="A1" s="32" t="s">
        <v>380</v>
      </c>
      <c r="G1" s="3" t="s">
        <v>549</v>
      </c>
    </row>
    <row r="3" spans="1:15" ht="15">
      <c r="A3" s="3" t="s">
        <v>441</v>
      </c>
      <c r="D3" s="3" t="s">
        <v>440</v>
      </c>
      <c r="G3" s="3"/>
    </row>
    <row r="4" spans="1:15" ht="15">
      <c r="G4" s="3"/>
    </row>
    <row r="5" spans="1:15" ht="15">
      <c r="A5" s="10" t="s">
        <v>326</v>
      </c>
    </row>
    <row r="6" spans="1:15" ht="15">
      <c r="A6" s="10" t="s">
        <v>327</v>
      </c>
    </row>
    <row r="7" spans="1:15" ht="15">
      <c r="A7" s="10" t="s">
        <v>328</v>
      </c>
    </row>
    <row r="8" spans="1:15" ht="15">
      <c r="A8" s="3" t="s">
        <v>389</v>
      </c>
    </row>
    <row r="10" spans="1:15" ht="15">
      <c r="A10" s="10" t="s">
        <v>329</v>
      </c>
    </row>
    <row r="11" spans="1:15" ht="15">
      <c r="A11" s="3" t="s">
        <v>330</v>
      </c>
    </row>
    <row r="12" spans="1:15" ht="15">
      <c r="A12" s="3" t="s">
        <v>390</v>
      </c>
    </row>
    <row r="13" spans="1:15" ht="15">
      <c r="A13" s="3" t="s">
        <v>391</v>
      </c>
    </row>
    <row r="14" spans="1:15" ht="15">
      <c r="A14" s="3" t="s">
        <v>392</v>
      </c>
    </row>
    <row r="16" spans="1:15" ht="15">
      <c r="A16" s="10" t="s">
        <v>134</v>
      </c>
      <c r="B16" s="10"/>
      <c r="C16" s="10"/>
      <c r="D16" s="10" t="s">
        <v>122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5">
      <c r="B17" s="18" t="s">
        <v>100</v>
      </c>
      <c r="C17" s="18" t="s">
        <v>101</v>
      </c>
      <c r="D17" s="16" t="s">
        <v>123</v>
      </c>
      <c r="E17" s="16" t="s">
        <v>124</v>
      </c>
      <c r="F17" s="16" t="s">
        <v>125</v>
      </c>
      <c r="G17" s="16" t="s">
        <v>127</v>
      </c>
      <c r="H17" s="16" t="s">
        <v>126</v>
      </c>
      <c r="I17" s="10"/>
      <c r="J17" s="16"/>
      <c r="K17" s="10"/>
      <c r="L17" s="10"/>
      <c r="M17" s="10"/>
      <c r="N17" s="10"/>
      <c r="O17" s="10"/>
    </row>
    <row r="18" spans="1:15" ht="15">
      <c r="B18" s="18">
        <v>0</v>
      </c>
      <c r="C18" s="18">
        <v>0</v>
      </c>
      <c r="D18" s="19">
        <f t="shared" ref="D18:D23" si="0">0.5*$B18^2.1</f>
        <v>0</v>
      </c>
      <c r="E18" s="19">
        <f t="shared" ref="E18:E23" si="1">0.5*$B18^2</f>
        <v>0</v>
      </c>
      <c r="F18" s="19">
        <f t="shared" ref="F18:F23" si="2">0.5*$B18^1.9</f>
        <v>0</v>
      </c>
      <c r="G18" s="19">
        <f t="shared" ref="G18:G23" si="3">0.4*$B18^2</f>
        <v>0</v>
      </c>
      <c r="H18" s="19">
        <f t="shared" ref="H18:H23" si="4">0.6*$B18^2</f>
        <v>0</v>
      </c>
      <c r="I18" s="10"/>
      <c r="J18" s="10"/>
      <c r="K18" s="10"/>
      <c r="L18" s="10"/>
      <c r="M18" s="10"/>
      <c r="N18" s="10"/>
      <c r="O18" s="10"/>
    </row>
    <row r="19" spans="1:15" ht="15">
      <c r="B19" s="18">
        <v>1</v>
      </c>
      <c r="C19" s="18">
        <v>0.5</v>
      </c>
      <c r="D19" s="19">
        <f t="shared" si="0"/>
        <v>0.5</v>
      </c>
      <c r="E19" s="19">
        <f t="shared" si="1"/>
        <v>0.5</v>
      </c>
      <c r="F19" s="19">
        <f t="shared" si="2"/>
        <v>0.5</v>
      </c>
      <c r="G19" s="19">
        <f t="shared" si="3"/>
        <v>0.4</v>
      </c>
      <c r="H19" s="19">
        <f t="shared" si="4"/>
        <v>0.6</v>
      </c>
      <c r="I19" s="10"/>
      <c r="J19" s="10"/>
      <c r="K19" s="10"/>
      <c r="L19" s="10"/>
      <c r="M19" s="10"/>
      <c r="N19" s="10"/>
      <c r="O19" s="10"/>
    </row>
    <row r="20" spans="1:15" ht="15">
      <c r="B20" s="18">
        <v>2</v>
      </c>
      <c r="C20" s="18">
        <v>2.5</v>
      </c>
      <c r="D20" s="19">
        <f t="shared" si="0"/>
        <v>2.1435469250725863</v>
      </c>
      <c r="E20" s="19">
        <f t="shared" si="1"/>
        <v>2</v>
      </c>
      <c r="F20" s="19">
        <f t="shared" si="2"/>
        <v>1.8660659830736148</v>
      </c>
      <c r="G20" s="19">
        <f t="shared" si="3"/>
        <v>1.6</v>
      </c>
      <c r="H20" s="19">
        <f t="shared" si="4"/>
        <v>2.4</v>
      </c>
      <c r="I20" s="10"/>
      <c r="J20" s="10"/>
      <c r="K20" s="10"/>
      <c r="L20" s="10"/>
      <c r="M20" s="10"/>
      <c r="N20" s="10"/>
      <c r="O20" s="10"/>
    </row>
    <row r="21" spans="1:15" ht="15">
      <c r="B21" s="18">
        <v>3</v>
      </c>
      <c r="C21" s="18">
        <v>5.5</v>
      </c>
      <c r="D21" s="19">
        <f t="shared" si="0"/>
        <v>5.022554283152572</v>
      </c>
      <c r="E21" s="19">
        <f t="shared" si="1"/>
        <v>4.5</v>
      </c>
      <c r="F21" s="19">
        <f t="shared" si="2"/>
        <v>4.0318130692834293</v>
      </c>
      <c r="G21" s="19">
        <f t="shared" si="3"/>
        <v>3.6</v>
      </c>
      <c r="H21" s="19">
        <f t="shared" si="4"/>
        <v>5.3999999999999995</v>
      </c>
      <c r="I21" s="10"/>
      <c r="J21" s="10"/>
      <c r="K21" s="10"/>
      <c r="L21" s="10"/>
      <c r="M21" s="10"/>
      <c r="N21" s="10"/>
      <c r="O21" s="10"/>
    </row>
    <row r="22" spans="1:15" ht="15">
      <c r="B22" s="18">
        <v>4</v>
      </c>
      <c r="C22" s="18">
        <v>9.4</v>
      </c>
      <c r="D22" s="19">
        <f t="shared" si="0"/>
        <v>9.189586839976279</v>
      </c>
      <c r="E22" s="19">
        <f t="shared" si="1"/>
        <v>8</v>
      </c>
      <c r="F22" s="19">
        <f t="shared" si="2"/>
        <v>6.9644045063689921</v>
      </c>
      <c r="G22" s="19">
        <f t="shared" si="3"/>
        <v>6.4</v>
      </c>
      <c r="H22" s="19">
        <f t="shared" si="4"/>
        <v>9.6</v>
      </c>
      <c r="I22" s="10"/>
      <c r="J22" s="10"/>
      <c r="K22" s="10"/>
      <c r="L22" s="10"/>
      <c r="M22" s="10"/>
      <c r="N22" s="10"/>
      <c r="O22" s="10"/>
    </row>
    <row r="23" spans="1:15" ht="15">
      <c r="B23" s="18">
        <v>5</v>
      </c>
      <c r="C23" s="18">
        <v>15.2</v>
      </c>
      <c r="D23" s="19">
        <f t="shared" si="0"/>
        <v>14.682736788600234</v>
      </c>
      <c r="E23" s="19">
        <f t="shared" si="1"/>
        <v>12.5</v>
      </c>
      <c r="F23" s="19">
        <f t="shared" si="2"/>
        <v>10.641749031509807</v>
      </c>
      <c r="G23" s="19">
        <f t="shared" si="3"/>
        <v>10</v>
      </c>
      <c r="H23" s="19">
        <f t="shared" si="4"/>
        <v>15</v>
      </c>
      <c r="I23" s="10"/>
      <c r="J23" s="10"/>
      <c r="K23" s="10"/>
      <c r="L23" s="10"/>
      <c r="M23" s="10"/>
      <c r="N23" s="10"/>
      <c r="O23" s="10"/>
    </row>
    <row r="24" spans="1:15" ht="15">
      <c r="B24" s="10"/>
      <c r="C24" s="10"/>
      <c r="D24" s="18"/>
      <c r="E24" s="18"/>
      <c r="F24" s="18"/>
      <c r="G24" s="18"/>
      <c r="H24" s="18"/>
      <c r="I24" s="10"/>
      <c r="J24" s="10"/>
      <c r="K24" s="10"/>
      <c r="L24" s="10"/>
      <c r="M24" s="10"/>
      <c r="N24" s="10"/>
      <c r="O24" s="10"/>
    </row>
    <row r="25" spans="1:15" ht="15">
      <c r="A25" s="3" t="s">
        <v>347</v>
      </c>
      <c r="B25" s="10"/>
      <c r="C25" s="18"/>
      <c r="D25" s="74">
        <f t="shared" ref="D25:H30" si="5">D18-$C18</f>
        <v>0</v>
      </c>
      <c r="E25" s="74">
        <f t="shared" si="5"/>
        <v>0</v>
      </c>
      <c r="F25" s="74">
        <f t="shared" si="5"/>
        <v>0</v>
      </c>
      <c r="G25" s="74">
        <f t="shared" si="5"/>
        <v>0</v>
      </c>
      <c r="H25" s="74">
        <f t="shared" si="5"/>
        <v>0</v>
      </c>
      <c r="I25" s="10"/>
      <c r="J25" s="10"/>
      <c r="K25" s="10"/>
      <c r="L25" s="10"/>
      <c r="M25" s="10"/>
      <c r="N25" s="10"/>
      <c r="O25" s="10"/>
    </row>
    <row r="26" spans="1:15" ht="15">
      <c r="A26" s="3"/>
      <c r="B26" s="10"/>
      <c r="C26" s="18"/>
      <c r="D26" s="74">
        <f t="shared" si="5"/>
        <v>0</v>
      </c>
      <c r="E26" s="74">
        <f t="shared" si="5"/>
        <v>0</v>
      </c>
      <c r="F26" s="74">
        <f t="shared" si="5"/>
        <v>0</v>
      </c>
      <c r="G26" s="74">
        <f t="shared" si="5"/>
        <v>-9.9999999999999978E-2</v>
      </c>
      <c r="H26" s="74">
        <f t="shared" si="5"/>
        <v>9.9999999999999978E-2</v>
      </c>
      <c r="I26" s="10"/>
      <c r="J26" s="10"/>
      <c r="K26" s="10"/>
      <c r="L26" s="10"/>
      <c r="M26" s="10"/>
      <c r="N26" s="10"/>
      <c r="O26" s="10"/>
    </row>
    <row r="27" spans="1:15" ht="15">
      <c r="B27" s="10"/>
      <c r="C27" s="18"/>
      <c r="D27" s="74">
        <f t="shared" si="5"/>
        <v>-0.35645307492741374</v>
      </c>
      <c r="E27" s="74">
        <f t="shared" si="5"/>
        <v>-0.5</v>
      </c>
      <c r="F27" s="74">
        <f t="shared" si="5"/>
        <v>-0.63393401692638518</v>
      </c>
      <c r="G27" s="74">
        <f t="shared" si="5"/>
        <v>-0.89999999999999991</v>
      </c>
      <c r="H27" s="74">
        <f t="shared" si="5"/>
        <v>-0.10000000000000009</v>
      </c>
      <c r="I27" s="10"/>
      <c r="J27" s="10"/>
      <c r="K27" s="10"/>
      <c r="L27" s="10"/>
      <c r="M27" s="10"/>
      <c r="N27" s="10"/>
      <c r="O27" s="10"/>
    </row>
    <row r="28" spans="1:15" ht="15">
      <c r="B28" s="10"/>
      <c r="C28" s="18"/>
      <c r="D28" s="74">
        <f t="shared" si="5"/>
        <v>-0.47744571684742798</v>
      </c>
      <c r="E28" s="74">
        <f t="shared" si="5"/>
        <v>-1</v>
      </c>
      <c r="F28" s="74">
        <f t="shared" si="5"/>
        <v>-1.4681869307165707</v>
      </c>
      <c r="G28" s="74">
        <f t="shared" si="5"/>
        <v>-1.9</v>
      </c>
      <c r="H28" s="74">
        <f t="shared" si="5"/>
        <v>-0.10000000000000053</v>
      </c>
      <c r="I28" s="10"/>
      <c r="J28" s="10"/>
      <c r="K28" s="10"/>
      <c r="L28" s="10"/>
      <c r="M28" s="10"/>
      <c r="N28" s="10"/>
      <c r="O28" s="10"/>
    </row>
    <row r="29" spans="1:15" ht="15">
      <c r="B29" s="10"/>
      <c r="C29" s="18"/>
      <c r="D29" s="74">
        <f t="shared" si="5"/>
        <v>-0.21041316002372135</v>
      </c>
      <c r="E29" s="74">
        <f t="shared" si="5"/>
        <v>-1.4000000000000004</v>
      </c>
      <c r="F29" s="74">
        <f t="shared" si="5"/>
        <v>-2.4355954936310082</v>
      </c>
      <c r="G29" s="74">
        <f t="shared" si="5"/>
        <v>-3</v>
      </c>
      <c r="H29" s="74">
        <f t="shared" si="5"/>
        <v>0.19999999999999929</v>
      </c>
      <c r="I29" s="10"/>
      <c r="J29" s="10"/>
      <c r="K29" s="10"/>
      <c r="L29" s="10"/>
      <c r="M29" s="10"/>
      <c r="N29" s="10"/>
      <c r="O29" s="10"/>
    </row>
    <row r="30" spans="1:15" ht="15">
      <c r="B30" s="10"/>
      <c r="C30" s="18"/>
      <c r="D30" s="74">
        <f t="shared" si="5"/>
        <v>-0.51726321139976505</v>
      </c>
      <c r="E30" s="74">
        <f t="shared" si="5"/>
        <v>-2.6999999999999993</v>
      </c>
      <c r="F30" s="74">
        <f t="shared" si="5"/>
        <v>-4.5582509684901922</v>
      </c>
      <c r="G30" s="74">
        <f t="shared" si="5"/>
        <v>-5.1999999999999993</v>
      </c>
      <c r="H30" s="74">
        <f t="shared" si="5"/>
        <v>-0.19999999999999929</v>
      </c>
      <c r="I30" s="10"/>
      <c r="J30" s="10"/>
      <c r="K30" s="10"/>
      <c r="L30" s="10"/>
      <c r="M30" s="10"/>
      <c r="N30" s="10"/>
      <c r="O30" s="10"/>
    </row>
    <row r="31" spans="1:15" ht="15">
      <c r="B31" s="10"/>
      <c r="C31" s="18"/>
      <c r="D31" s="74"/>
      <c r="E31" s="74"/>
      <c r="F31" s="74"/>
      <c r="G31" s="74"/>
      <c r="H31" s="74"/>
      <c r="I31" s="10"/>
      <c r="J31" s="10"/>
      <c r="K31" s="10"/>
      <c r="L31" s="10"/>
      <c r="M31" s="10"/>
      <c r="N31" s="10"/>
      <c r="O31" s="10"/>
    </row>
    <row r="32" spans="1:15" ht="15">
      <c r="B32" s="3" t="s">
        <v>350</v>
      </c>
      <c r="C32" s="18"/>
      <c r="D32" s="8" t="s">
        <v>351</v>
      </c>
      <c r="E32" s="18"/>
      <c r="F32" s="18"/>
      <c r="G32" s="18"/>
      <c r="H32" s="18"/>
      <c r="I32" s="10"/>
      <c r="J32" s="10"/>
      <c r="K32" s="10"/>
      <c r="L32" s="10"/>
      <c r="M32" s="10"/>
      <c r="N32" s="10"/>
      <c r="O32" s="10"/>
    </row>
    <row r="33" spans="1:15" ht="15.6">
      <c r="A33" s="17" t="s">
        <v>109</v>
      </c>
      <c r="B33" s="29">
        <f>AVERAGE(B18:B23)</f>
        <v>2.5</v>
      </c>
      <c r="C33" s="29">
        <f>AVERAGE(C18:C23)</f>
        <v>5.5166666666666657</v>
      </c>
      <c r="D33" s="75">
        <f>AVERAGE(D25:D30)</f>
        <v>-0.26026252719972137</v>
      </c>
      <c r="E33" s="76">
        <f>AVERAGE(E25:E30)</f>
        <v>-0.93333333333333324</v>
      </c>
      <c r="F33" s="76">
        <f>AVERAGE(F25:F30)</f>
        <v>-1.5159945682940261</v>
      </c>
      <c r="G33" s="76">
        <f>AVERAGE(G25:G30)</f>
        <v>-1.8499999999999999</v>
      </c>
      <c r="H33" s="94">
        <f>AVERAGE(H25:H30)</f>
        <v>-1.6666666666666774E-2</v>
      </c>
      <c r="I33" s="10" t="s">
        <v>341</v>
      </c>
      <c r="J33" s="10"/>
      <c r="K33" s="10"/>
      <c r="L33" s="3" t="s">
        <v>343</v>
      </c>
      <c r="M33" s="10"/>
      <c r="N33" s="10"/>
      <c r="O33" s="10"/>
    </row>
    <row r="34" spans="1:15" ht="15.6">
      <c r="A34" s="17" t="s">
        <v>108</v>
      </c>
      <c r="B34" s="29">
        <f>STDEV(B18:B23)</f>
        <v>1.8708286933869707</v>
      </c>
      <c r="C34" s="29">
        <f>STDEV(C18:C23)</f>
        <v>5.8914910393436637</v>
      </c>
      <c r="D34" s="77">
        <f>STDEV(D25:D30)</f>
        <v>0.22822297717522438</v>
      </c>
      <c r="E34" s="78">
        <f>STDEV(E25:E30)</f>
        <v>1.0269696522617726</v>
      </c>
      <c r="F34" s="78">
        <f>STDEV(F25:F30)</f>
        <v>1.7594195244511115</v>
      </c>
      <c r="G34" s="78">
        <f>STDEV(G25:G30)</f>
        <v>1.9967473550752479</v>
      </c>
      <c r="H34" s="95">
        <f>STDEV(H25:H30)</f>
        <v>0.14719601443879712</v>
      </c>
      <c r="I34" s="10" t="s">
        <v>341</v>
      </c>
      <c r="J34" s="10"/>
      <c r="K34" s="10"/>
      <c r="L34" s="3" t="s">
        <v>344</v>
      </c>
      <c r="M34" s="10"/>
      <c r="N34" s="10"/>
      <c r="O34" s="10"/>
    </row>
    <row r="35" spans="1:15" ht="15.6">
      <c r="A35" s="17" t="s">
        <v>120</v>
      </c>
      <c r="B35" s="24">
        <f>CORREL(C18:C23,B18:B23)</f>
        <v>0.95899367686351877</v>
      </c>
      <c r="C35" s="30"/>
      <c r="D35" s="20">
        <f>CORREL(D18:D23,$C18:$C23)</f>
        <v>0.99960185794513434</v>
      </c>
      <c r="E35" s="21">
        <f>CORREL(E18:E23,$C18:$C23)</f>
        <v>0.99971418084259245</v>
      </c>
      <c r="F35" s="21">
        <f>CORREL(F18:F23,$C18:$C23)</f>
        <v>0.99941689309845327</v>
      </c>
      <c r="G35" s="21">
        <f>CORREL(G18:G23,$C18:$C23)</f>
        <v>0.99971418084259234</v>
      </c>
      <c r="H35" s="22">
        <f>CORREL(H18:H23,$C18:$C23)</f>
        <v>0.99971418084259256</v>
      </c>
      <c r="I35" s="10" t="s">
        <v>342</v>
      </c>
      <c r="J35" s="10"/>
      <c r="K35" s="10"/>
      <c r="L35" s="3" t="s">
        <v>345</v>
      </c>
      <c r="M35" s="10"/>
      <c r="N35" s="10"/>
      <c r="O35" s="10"/>
    </row>
    <row r="36" spans="1:15" ht="15.6">
      <c r="A36" s="17" t="s">
        <v>110</v>
      </c>
      <c r="B36" s="29">
        <f>SLOPE(C18:C23,B18:B23)</f>
        <v>3.02</v>
      </c>
      <c r="C36" s="30"/>
      <c r="D36" s="23">
        <f>SLOPE(D18:D23,$C18:$C23)</f>
        <v>0.97267228727539123</v>
      </c>
      <c r="E36" s="24">
        <f>SLOPE(E18:E23,$C18:$C23)</f>
        <v>0.8268109748485053</v>
      </c>
      <c r="F36" s="24">
        <f>SLOPE(F18:F23,$C18:$C23)</f>
        <v>0.70232813925857029</v>
      </c>
      <c r="G36" s="24">
        <f>SLOPE(G18:G23,$C18:$C23)</f>
        <v>0.66144877987880413</v>
      </c>
      <c r="H36" s="25">
        <f>SLOPE(H18:H23,$C18:$C23)</f>
        <v>0.99217316981820636</v>
      </c>
      <c r="I36" s="10" t="s">
        <v>342</v>
      </c>
      <c r="J36" s="10"/>
      <c r="K36" s="10"/>
      <c r="L36" s="3" t="s">
        <v>382</v>
      </c>
      <c r="M36" s="10"/>
      <c r="N36" s="10"/>
      <c r="O36" s="10"/>
    </row>
    <row r="37" spans="1:15" ht="15.6">
      <c r="A37" s="17" t="s">
        <v>111</v>
      </c>
      <c r="B37" s="29">
        <f>INTERCEPT(C18:C23,B18:B23)</f>
        <v>-2.0333333333333341</v>
      </c>
      <c r="C37" s="30"/>
      <c r="D37" s="26">
        <f>INTERCEPT(D18:D23,$C18:$C23)</f>
        <v>-0.10950464533562876</v>
      </c>
      <c r="E37" s="27">
        <f>INTERCEPT(E18:E23,$C18:$C23)</f>
        <v>2.2092788752412496E-2</v>
      </c>
      <c r="F37" s="27">
        <f>INTERCEPT(F18:F23,$C18:$C23)</f>
        <v>0.12616186346286185</v>
      </c>
      <c r="G37" s="27">
        <f>INTERCEPT(G18:G23,$C18:$C23)</f>
        <v>1.7674231001930885E-2</v>
      </c>
      <c r="H37" s="28">
        <f>INTERCEPT(H18:H23,$C18:$C23)</f>
        <v>2.6511346502895883E-2</v>
      </c>
      <c r="I37" s="10" t="s">
        <v>341</v>
      </c>
      <c r="J37" s="10"/>
      <c r="K37" s="10"/>
      <c r="L37" s="10"/>
      <c r="M37" s="10"/>
      <c r="N37" s="10"/>
      <c r="O37" s="10"/>
    </row>
    <row r="38" spans="1:15" ht="20.399999999999999">
      <c r="A38" s="3" t="s">
        <v>131</v>
      </c>
      <c r="B38" s="10"/>
      <c r="C38" s="10"/>
      <c r="D38" s="10"/>
      <c r="E38" s="10"/>
      <c r="F38" s="10"/>
      <c r="G38" s="10"/>
      <c r="M38" s="10"/>
      <c r="N38" s="10"/>
      <c r="O38" s="10"/>
    </row>
    <row r="39" spans="1:15" ht="15">
      <c r="A39" s="3"/>
      <c r="B39" s="10"/>
      <c r="C39" s="10"/>
      <c r="D39" s="10"/>
      <c r="E39" s="10"/>
      <c r="F39" s="10"/>
      <c r="G39" s="10"/>
      <c r="H39" s="10" t="s">
        <v>128</v>
      </c>
      <c r="I39" s="10"/>
      <c r="J39" s="10"/>
      <c r="K39" s="10" t="s">
        <v>324</v>
      </c>
      <c r="L39" s="10"/>
      <c r="M39" s="10"/>
      <c r="N39" s="10"/>
      <c r="O39" s="10"/>
    </row>
    <row r="40" spans="1:15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5" ht="15.6">
      <c r="A41" s="2"/>
      <c r="H41" s="3" t="s">
        <v>385</v>
      </c>
    </row>
    <row r="42" spans="1:15" ht="15">
      <c r="H42" s="3" t="s">
        <v>386</v>
      </c>
    </row>
    <row r="43" spans="1:15" ht="15.75" customHeight="1">
      <c r="A43" s="32"/>
      <c r="F43" s="2"/>
      <c r="H43" s="3" t="s">
        <v>387</v>
      </c>
    </row>
    <row r="44" spans="1:15" ht="15.6">
      <c r="H44" s="2" t="s">
        <v>388</v>
      </c>
    </row>
    <row r="45" spans="1:15" ht="15.6">
      <c r="A45" s="10"/>
      <c r="H45" s="2" t="s">
        <v>384</v>
      </c>
    </row>
    <row r="46" spans="1:15" ht="15">
      <c r="A46" s="10"/>
    </row>
    <row r="47" spans="1:15" ht="15">
      <c r="H47" s="3" t="s">
        <v>507</v>
      </c>
    </row>
    <row r="48" spans="1:15" ht="15.6">
      <c r="B48" s="4"/>
      <c r="C48" s="4"/>
      <c r="D48" s="5"/>
      <c r="G48" s="62"/>
      <c r="H48" s="3" t="s">
        <v>508</v>
      </c>
      <c r="J48" s="62"/>
    </row>
    <row r="49" spans="1:12" ht="15.6">
      <c r="B49" s="4"/>
      <c r="C49" s="4"/>
      <c r="D49" s="5"/>
      <c r="G49" s="62"/>
      <c r="H49" s="3" t="s">
        <v>509</v>
      </c>
      <c r="J49" s="62"/>
    </row>
    <row r="50" spans="1:12" ht="15.6">
      <c r="B50" s="4"/>
      <c r="C50" s="4"/>
      <c r="D50" s="5"/>
      <c r="G50" s="62"/>
      <c r="H50" s="3"/>
      <c r="J50" s="62"/>
    </row>
    <row r="51" spans="1:12" ht="15.6">
      <c r="A51" s="8" t="s">
        <v>396</v>
      </c>
      <c r="B51" s="4"/>
      <c r="C51" s="4"/>
      <c r="D51" s="5"/>
      <c r="F51" s="73"/>
      <c r="G51" s="3"/>
      <c r="H51" s="71"/>
      <c r="I51" s="71"/>
      <c r="J51" s="71"/>
      <c r="K51" s="71"/>
      <c r="L51" s="71"/>
    </row>
    <row r="52" spans="1:12" ht="15.6">
      <c r="A52" s="8" t="s">
        <v>397</v>
      </c>
      <c r="B52" s="4"/>
      <c r="C52" s="4"/>
      <c r="D52" s="4"/>
      <c r="F52" s="4"/>
      <c r="G52" s="3"/>
      <c r="H52" s="3"/>
      <c r="I52" s="3"/>
      <c r="J52" s="3"/>
      <c r="K52" s="3"/>
      <c r="L52" s="3"/>
    </row>
    <row r="53" spans="1:12" ht="15.6">
      <c r="A53" s="8" t="s">
        <v>395</v>
      </c>
      <c r="B53" s="4"/>
      <c r="C53" s="4"/>
      <c r="D53" s="6"/>
      <c r="G53" s="79"/>
      <c r="H53" s="79"/>
      <c r="I53" s="79"/>
      <c r="J53" s="79"/>
      <c r="K53" s="79"/>
      <c r="L53" s="79"/>
    </row>
    <row r="54" spans="1:12" ht="15.6">
      <c r="B54" s="4"/>
      <c r="C54" s="4"/>
      <c r="D54" s="6"/>
      <c r="G54" s="79"/>
      <c r="H54" s="79"/>
      <c r="I54" s="79"/>
      <c r="J54" s="79"/>
      <c r="K54" s="79"/>
      <c r="L54" s="79"/>
    </row>
    <row r="55" spans="1:12" ht="15.6">
      <c r="A55" s="4"/>
      <c r="B55" s="4"/>
      <c r="C55" s="4"/>
      <c r="D55" s="6"/>
      <c r="G55" s="79"/>
      <c r="H55" s="79"/>
      <c r="I55" s="79"/>
      <c r="J55" s="79"/>
      <c r="K55" s="79"/>
      <c r="L55" s="79"/>
    </row>
    <row r="56" spans="1:12" ht="15.6">
      <c r="A56" s="4"/>
      <c r="B56" s="4"/>
      <c r="C56" s="4"/>
      <c r="D56" s="6"/>
      <c r="G56" s="79"/>
      <c r="H56" s="79"/>
      <c r="I56" s="79"/>
      <c r="J56" s="79"/>
      <c r="K56" s="79"/>
      <c r="L56" s="79"/>
    </row>
    <row r="57" spans="1:12" ht="15.6">
      <c r="A57" s="4"/>
      <c r="B57" s="4"/>
      <c r="C57" s="4"/>
      <c r="D57" s="6"/>
      <c r="G57" s="79"/>
      <c r="H57" s="79"/>
      <c r="I57" s="79"/>
      <c r="J57" s="79"/>
      <c r="K57" s="79"/>
      <c r="L57" s="79"/>
    </row>
    <row r="58" spans="1:12" ht="15.6">
      <c r="A58" s="4"/>
      <c r="B58" s="4"/>
      <c r="C58" s="4"/>
      <c r="D58" s="6"/>
      <c r="G58" s="79"/>
      <c r="H58" s="79"/>
      <c r="I58" s="79"/>
      <c r="J58" s="79"/>
      <c r="K58" s="79"/>
      <c r="L58" s="79"/>
    </row>
    <row r="59" spans="1:12" ht="15">
      <c r="G59" s="3"/>
      <c r="H59" s="3"/>
      <c r="I59" s="3"/>
      <c r="J59" s="3"/>
      <c r="K59" s="3"/>
      <c r="L59" s="3"/>
    </row>
    <row r="60" spans="1:12" ht="15">
      <c r="D60" s="3"/>
      <c r="G60" s="79"/>
      <c r="H60" s="79"/>
      <c r="I60" s="79"/>
      <c r="J60" s="79"/>
      <c r="K60" s="79"/>
      <c r="L60" s="79"/>
    </row>
    <row r="61" spans="1:12" ht="15">
      <c r="G61" s="79"/>
      <c r="H61" s="79"/>
      <c r="I61" s="79"/>
      <c r="J61" s="79"/>
      <c r="K61" s="79"/>
      <c r="L61" s="79"/>
    </row>
    <row r="62" spans="1:12" ht="15">
      <c r="G62" s="79"/>
      <c r="H62" s="79"/>
      <c r="I62" s="79"/>
      <c r="J62" s="79"/>
      <c r="K62" s="79"/>
      <c r="L62" s="79"/>
    </row>
    <row r="63" spans="1:12" ht="15">
      <c r="G63" s="79"/>
      <c r="H63" s="79"/>
      <c r="I63" s="79"/>
      <c r="J63" s="79"/>
      <c r="K63" s="79"/>
      <c r="L63" s="79"/>
    </row>
    <row r="64" spans="1:12" ht="15">
      <c r="G64" s="79"/>
      <c r="H64" s="79"/>
      <c r="I64" s="79"/>
      <c r="J64" s="79"/>
      <c r="K64" s="79"/>
      <c r="L64" s="79"/>
    </row>
    <row r="65" spans="1:14" ht="15">
      <c r="G65" s="79"/>
      <c r="H65" s="79"/>
      <c r="I65" s="79"/>
      <c r="J65" s="79"/>
      <c r="K65" s="79"/>
      <c r="L65" s="79"/>
    </row>
    <row r="66" spans="1:14" ht="15">
      <c r="G66" s="79"/>
      <c r="H66" s="79"/>
      <c r="I66" s="79"/>
      <c r="J66" s="79"/>
      <c r="K66" s="79"/>
      <c r="L66" s="79"/>
    </row>
    <row r="67" spans="1:14" ht="15">
      <c r="B67" s="3"/>
      <c r="C67" s="18"/>
      <c r="E67" s="18"/>
      <c r="G67" s="101"/>
      <c r="H67" s="102"/>
      <c r="I67" s="102"/>
      <c r="J67" s="102"/>
      <c r="K67" s="102"/>
      <c r="L67" s="102"/>
      <c r="M67" s="70"/>
      <c r="N67" s="70"/>
    </row>
    <row r="68" spans="1:14" ht="15.6">
      <c r="A68" s="13"/>
      <c r="B68" s="14"/>
      <c r="C68" s="14"/>
      <c r="G68" s="98"/>
      <c r="H68" s="98"/>
      <c r="I68" s="98"/>
      <c r="J68" s="99"/>
      <c r="K68" s="98"/>
      <c r="L68" s="98"/>
      <c r="M68" s="103"/>
      <c r="N68" s="70"/>
    </row>
    <row r="69" spans="1:14" ht="15.6">
      <c r="A69" s="13"/>
      <c r="B69" s="14"/>
      <c r="C69" s="14"/>
      <c r="G69" s="98"/>
      <c r="H69" s="98"/>
      <c r="I69" s="98"/>
      <c r="J69" s="99"/>
      <c r="K69" s="98"/>
      <c r="L69" s="98"/>
      <c r="M69" s="103"/>
      <c r="N69" s="70"/>
    </row>
    <row r="70" spans="1:14" ht="15">
      <c r="A70" s="13"/>
      <c r="B70" s="15"/>
      <c r="C70" s="14"/>
      <c r="G70" s="87"/>
      <c r="H70" s="87"/>
      <c r="I70" s="87"/>
      <c r="J70" s="87"/>
      <c r="K70" s="87"/>
      <c r="L70" s="87"/>
      <c r="M70" s="103"/>
      <c r="N70" s="70"/>
    </row>
    <row r="71" spans="1:14" ht="15">
      <c r="A71" s="13"/>
      <c r="B71" s="14"/>
      <c r="C71" s="16"/>
      <c r="G71" s="87"/>
      <c r="H71" s="87"/>
      <c r="I71" s="92"/>
      <c r="J71" s="92"/>
      <c r="K71" s="87"/>
      <c r="L71" s="87"/>
      <c r="M71" s="103"/>
      <c r="N71" s="70"/>
    </row>
    <row r="72" spans="1:14" ht="15">
      <c r="A72" s="13"/>
      <c r="B72" s="14"/>
      <c r="C72" s="16"/>
      <c r="G72" s="87"/>
      <c r="H72" s="87"/>
      <c r="I72" s="87"/>
      <c r="J72" s="87"/>
      <c r="K72" s="87"/>
      <c r="L72" s="87"/>
      <c r="M72" s="103"/>
      <c r="N72" s="70"/>
    </row>
    <row r="73" spans="1:14">
      <c r="G73" s="70"/>
      <c r="H73" s="70"/>
      <c r="I73" s="70"/>
      <c r="J73" s="70"/>
      <c r="K73" s="70"/>
      <c r="L73" s="70"/>
      <c r="M73" s="70"/>
      <c r="N73" s="70"/>
    </row>
    <row r="74" spans="1:14">
      <c r="G74" s="70"/>
      <c r="H74" s="70"/>
      <c r="I74" s="70"/>
      <c r="J74" s="70"/>
      <c r="K74" s="70"/>
      <c r="L74" s="70"/>
      <c r="M74" s="70"/>
      <c r="N74" s="70"/>
    </row>
    <row r="75" spans="1:14" ht="15.6">
      <c r="G75" s="5"/>
      <c r="J75" s="2"/>
    </row>
    <row r="76" spans="1:14" ht="15.6">
      <c r="G76" s="5"/>
      <c r="J76" s="2"/>
    </row>
    <row r="77" spans="1:14" ht="15.6">
      <c r="G77" s="2"/>
    </row>
    <row r="78" spans="1:14" ht="15.6">
      <c r="G78" s="2"/>
    </row>
    <row r="79" spans="1:14" ht="15.6">
      <c r="G79" s="2"/>
    </row>
    <row r="80" spans="1:14" ht="15">
      <c r="G80" s="3"/>
    </row>
    <row r="81" spans="7:7" ht="15.6">
      <c r="G81" s="2"/>
    </row>
    <row r="82" spans="7:7" ht="15">
      <c r="G82" s="3"/>
    </row>
    <row r="83" spans="7:7" ht="15">
      <c r="G83" s="3"/>
    </row>
    <row r="84" spans="7:7" ht="15">
      <c r="G84" s="3"/>
    </row>
    <row r="85" spans="7:7" ht="15">
      <c r="G85" s="3"/>
    </row>
    <row r="86" spans="7:7" ht="15">
      <c r="G86" s="3"/>
    </row>
    <row r="88" spans="7:7" ht="15">
      <c r="G88" s="3"/>
    </row>
    <row r="89" spans="7:7" ht="15">
      <c r="G89" s="3"/>
    </row>
    <row r="90" spans="7:7" ht="15">
      <c r="G90" s="3"/>
    </row>
  </sheetData>
  <phoneticPr fontId="1" type="noConversion"/>
  <pageMargins left="0.75" right="0.75" top="1" bottom="1" header="0.5" footer="0.5"/>
  <pageSetup paperSize="0" scale="72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3:B11"/>
  <sheetViews>
    <sheetView workbookViewId="0">
      <selection activeCell="B13" sqref="B13"/>
    </sheetView>
  </sheetViews>
  <sheetFormatPr defaultRowHeight="13.2"/>
  <sheetData>
    <row r="3" spans="2:2">
      <c r="B3" s="61" t="s">
        <v>449</v>
      </c>
    </row>
    <row r="5" spans="2:2">
      <c r="B5" s="61" t="s">
        <v>450</v>
      </c>
    </row>
    <row r="6" spans="2:2">
      <c r="B6" s="61" t="s">
        <v>454</v>
      </c>
    </row>
    <row r="8" spans="2:2">
      <c r="B8" s="61" t="s">
        <v>451</v>
      </c>
    </row>
    <row r="10" spans="2:2">
      <c r="B10" s="61" t="s">
        <v>452</v>
      </c>
    </row>
    <row r="11" spans="2:2">
      <c r="B11" s="61" t="s">
        <v>453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I24"/>
  <sheetViews>
    <sheetView topLeftCell="A6" workbookViewId="0">
      <selection activeCell="E25" sqref="E25"/>
    </sheetView>
  </sheetViews>
  <sheetFormatPr defaultColWidth="18.6640625" defaultRowHeight="20.100000000000001" customHeight="1"/>
  <cols>
    <col min="1" max="1" width="18.6640625" style="34" customWidth="1"/>
    <col min="2" max="2" width="12.6640625" style="34" customWidth="1"/>
    <col min="3" max="6" width="18.6640625" style="34" customWidth="1"/>
    <col min="7" max="7" width="18.109375" style="34" customWidth="1"/>
    <col min="8" max="16384" width="18.6640625" style="34"/>
  </cols>
  <sheetData>
    <row r="1" spans="1:9" ht="20.100000000000001" customHeight="1">
      <c r="A1" s="34" t="s">
        <v>149</v>
      </c>
      <c r="B1" s="34" t="s">
        <v>538</v>
      </c>
      <c r="C1" s="2" t="s">
        <v>50</v>
      </c>
      <c r="D1" s="34" t="s">
        <v>537</v>
      </c>
      <c r="E1" s="34">
        <v>123</v>
      </c>
      <c r="F1" s="2" t="s">
        <v>150</v>
      </c>
    </row>
    <row r="3" spans="1:9" ht="20.100000000000001" customHeight="1">
      <c r="A3" s="34" t="s">
        <v>44</v>
      </c>
      <c r="I3" s="3" t="s">
        <v>130</v>
      </c>
    </row>
    <row r="4" spans="1:9" ht="19.5" customHeight="1">
      <c r="G4" s="34" t="s">
        <v>51</v>
      </c>
      <c r="I4" s="3" t="s">
        <v>83</v>
      </c>
    </row>
    <row r="5" spans="1:9" ht="20.100000000000001" customHeight="1">
      <c r="A5" s="34" t="s">
        <v>52</v>
      </c>
      <c r="C5" s="34" t="s">
        <v>81</v>
      </c>
      <c r="D5" s="34" t="s">
        <v>51</v>
      </c>
      <c r="E5" s="34" t="s">
        <v>40</v>
      </c>
      <c r="I5" s="3" t="s">
        <v>82</v>
      </c>
    </row>
    <row r="6" spans="1:9" ht="19.5" customHeight="1">
      <c r="I6" s="3"/>
    </row>
    <row r="7" spans="1:9" ht="20.100000000000001" customHeight="1">
      <c r="A7" s="34" t="s">
        <v>41</v>
      </c>
      <c r="C7" s="34" t="s">
        <v>46</v>
      </c>
      <c r="D7" s="34" t="s">
        <v>47</v>
      </c>
      <c r="E7" s="34" t="s">
        <v>148</v>
      </c>
      <c r="F7" s="34" t="s">
        <v>43</v>
      </c>
      <c r="G7" s="34" t="s">
        <v>45</v>
      </c>
      <c r="H7" s="34" t="s">
        <v>142</v>
      </c>
      <c r="I7" s="3" t="s">
        <v>143</v>
      </c>
    </row>
    <row r="8" spans="1:9" ht="19.5" customHeight="1">
      <c r="I8" s="3"/>
    </row>
    <row r="9" spans="1:9" ht="19.5" customHeight="1">
      <c r="A9" s="34" t="s">
        <v>42</v>
      </c>
      <c r="C9" s="34" t="s">
        <v>48</v>
      </c>
      <c r="I9" s="3" t="s">
        <v>143</v>
      </c>
    </row>
    <row r="10" spans="1:9" ht="19.5" customHeight="1">
      <c r="C10" s="34" t="s">
        <v>49</v>
      </c>
      <c r="I10" s="3"/>
    </row>
    <row r="11" spans="1:9" ht="20.100000000000001" customHeight="1">
      <c r="C11" s="34" t="s">
        <v>43</v>
      </c>
      <c r="I11" s="45"/>
    </row>
    <row r="12" spans="1:9" ht="20.100000000000001" customHeight="1">
      <c r="C12" s="34" t="s">
        <v>45</v>
      </c>
    </row>
    <row r="13" spans="1:9" ht="19.5" customHeight="1"/>
    <row r="14" spans="1:9" ht="20.100000000000001" customHeight="1">
      <c r="A14" s="34" t="s">
        <v>80</v>
      </c>
      <c r="I14" s="3" t="s">
        <v>144</v>
      </c>
    </row>
    <row r="15" spans="1:9" ht="20.100000000000001" customHeight="1">
      <c r="B15" s="34" t="s">
        <v>76</v>
      </c>
      <c r="D15" s="34" t="s">
        <v>539</v>
      </c>
      <c r="F15" s="34" t="str">
        <f>D15</f>
        <v>D14</v>
      </c>
      <c r="G15" s="34" t="str">
        <f>$D$15</f>
        <v>D14</v>
      </c>
      <c r="I15" s="3" t="s">
        <v>151</v>
      </c>
    </row>
    <row r="16" spans="1:9" ht="20.100000000000001" customHeight="1">
      <c r="B16" s="34" t="s">
        <v>78</v>
      </c>
      <c r="D16" s="34" t="s">
        <v>540</v>
      </c>
      <c r="F16" s="34" t="str">
        <f>D16</f>
        <v>$D14</v>
      </c>
      <c r="G16" s="34" t="str">
        <f>$D$15</f>
        <v>D14</v>
      </c>
      <c r="I16" s="3" t="s">
        <v>152</v>
      </c>
    </row>
    <row r="17" spans="1:9" ht="20.100000000000001" customHeight="1">
      <c r="B17" s="34" t="s">
        <v>79</v>
      </c>
      <c r="D17" s="34" t="s">
        <v>541</v>
      </c>
      <c r="F17" s="34" t="str">
        <f>D17</f>
        <v>D$14</v>
      </c>
      <c r="G17" s="34" t="str">
        <f>$D$15</f>
        <v>D14</v>
      </c>
      <c r="I17" s="3" t="s">
        <v>153</v>
      </c>
    </row>
    <row r="18" spans="1:9" ht="20.100000000000001" customHeight="1">
      <c r="B18" s="34" t="s">
        <v>77</v>
      </c>
      <c r="D18" s="34" t="s">
        <v>542</v>
      </c>
      <c r="F18" s="34" t="str">
        <f>D18</f>
        <v>$e$14</v>
      </c>
      <c r="G18" s="34" t="str">
        <f>$D$15</f>
        <v>D14</v>
      </c>
      <c r="I18" s="45"/>
    </row>
    <row r="19" spans="1:9" ht="20.100000000000001" customHeight="1">
      <c r="F19" s="8" t="s">
        <v>84</v>
      </c>
      <c r="G19" s="8" t="s">
        <v>85</v>
      </c>
      <c r="H19" s="5"/>
      <c r="I19" s="3" t="s">
        <v>145</v>
      </c>
    </row>
    <row r="20" spans="1:9" ht="20.100000000000001" customHeight="1">
      <c r="F20" s="8" t="s">
        <v>86</v>
      </c>
      <c r="G20" s="8" t="s">
        <v>87</v>
      </c>
      <c r="H20" s="5"/>
      <c r="I20" s="3" t="s">
        <v>146</v>
      </c>
    </row>
    <row r="22" spans="1:9" ht="20.100000000000001" customHeight="1">
      <c r="A22" s="34" t="s">
        <v>477</v>
      </c>
      <c r="C22" s="34" t="s">
        <v>475</v>
      </c>
      <c r="I22" s="3" t="s">
        <v>143</v>
      </c>
    </row>
    <row r="23" spans="1:9" ht="20.100000000000001" customHeight="1">
      <c r="A23" s="34" t="s">
        <v>479</v>
      </c>
      <c r="C23" s="109" t="s">
        <v>480</v>
      </c>
      <c r="D23" s="110" t="s">
        <v>481</v>
      </c>
      <c r="I23" s="3" t="s">
        <v>483</v>
      </c>
    </row>
    <row r="24" spans="1:9" ht="20.100000000000001" customHeight="1">
      <c r="I24" s="3" t="s">
        <v>482</v>
      </c>
    </row>
  </sheetData>
  <phoneticPr fontId="1" type="noConversion"/>
  <pageMargins left="0.75" right="0.75" top="1" bottom="1" header="0.5" footer="0.5"/>
  <pageSetup paperSize="0"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A1:G37"/>
  <sheetViews>
    <sheetView topLeftCell="A4" workbookViewId="0">
      <selection activeCell="H4" sqref="H4"/>
    </sheetView>
  </sheetViews>
  <sheetFormatPr defaultColWidth="20.6640625" defaultRowHeight="20.100000000000001" customHeight="1"/>
  <cols>
    <col min="1" max="16384" width="20.6640625" style="1"/>
  </cols>
  <sheetData>
    <row r="1" spans="1:7" ht="20.100000000000001" customHeight="1">
      <c r="A1" s="32" t="s">
        <v>340</v>
      </c>
    </row>
    <row r="2" spans="1:7" ht="20.100000000000001" customHeight="1">
      <c r="G2" s="32"/>
    </row>
    <row r="3" spans="1:7" ht="20.100000000000001" customHeight="1">
      <c r="A3" s="3" t="s">
        <v>156</v>
      </c>
      <c r="C3" s="32" t="s">
        <v>189</v>
      </c>
      <c r="D3" s="32"/>
    </row>
    <row r="4" spans="1:7" ht="20.100000000000001" customHeight="1">
      <c r="A4" s="3" t="s">
        <v>155</v>
      </c>
      <c r="C4" s="32"/>
      <c r="D4" s="32"/>
    </row>
    <row r="5" spans="1:7" ht="20.100000000000001" customHeight="1">
      <c r="A5" s="31"/>
      <c r="C5" s="32" t="s">
        <v>10</v>
      </c>
      <c r="D5" s="32"/>
    </row>
    <row r="6" spans="1:7" ht="20.100000000000001" customHeight="1">
      <c r="A6" s="3" t="s">
        <v>157</v>
      </c>
      <c r="C6" s="32"/>
      <c r="D6" s="32"/>
    </row>
    <row r="7" spans="1:7" ht="20.100000000000001" customHeight="1">
      <c r="A7" s="3" t="s">
        <v>158</v>
      </c>
      <c r="C7" s="47" t="s">
        <v>11</v>
      </c>
      <c r="D7" s="47" t="s">
        <v>12</v>
      </c>
      <c r="F7" s="3" t="s">
        <v>16</v>
      </c>
    </row>
    <row r="8" spans="1:7" ht="20.100000000000001" customHeight="1">
      <c r="A8" s="3" t="s">
        <v>159</v>
      </c>
      <c r="C8" s="47" t="s">
        <v>20</v>
      </c>
      <c r="D8" s="47" t="s">
        <v>15</v>
      </c>
      <c r="F8" s="3" t="s">
        <v>17</v>
      </c>
    </row>
    <row r="9" spans="1:7" ht="20.100000000000001" customHeight="1">
      <c r="A9" s="3" t="s">
        <v>160</v>
      </c>
      <c r="C9" s="47" t="s">
        <v>13</v>
      </c>
      <c r="D9" s="47" t="s">
        <v>14</v>
      </c>
      <c r="F9" s="3" t="s">
        <v>18</v>
      </c>
    </row>
    <row r="10" spans="1:7" ht="20.100000000000001" customHeight="1">
      <c r="C10" s="48">
        <v>0</v>
      </c>
      <c r="D10" s="48">
        <v>0</v>
      </c>
      <c r="F10" s="3" t="s">
        <v>19</v>
      </c>
    </row>
    <row r="11" spans="1:7" ht="20.100000000000001" customHeight="1">
      <c r="C11" s="48">
        <v>2</v>
      </c>
      <c r="D11" s="48">
        <v>4</v>
      </c>
      <c r="F11" s="31"/>
    </row>
    <row r="12" spans="1:7" ht="20.100000000000001" customHeight="1">
      <c r="C12" s="48">
        <v>4</v>
      </c>
      <c r="D12" s="48">
        <v>9</v>
      </c>
      <c r="F12" s="3" t="s">
        <v>154</v>
      </c>
    </row>
    <row r="13" spans="1:7" ht="20.100000000000001" customHeight="1">
      <c r="C13" s="48">
        <v>6</v>
      </c>
      <c r="D13" s="48">
        <v>16</v>
      </c>
      <c r="F13" s="3" t="s">
        <v>21</v>
      </c>
    </row>
    <row r="14" spans="1:7" ht="20.100000000000001" customHeight="1">
      <c r="C14" s="48">
        <v>8</v>
      </c>
      <c r="D14" s="48">
        <v>21</v>
      </c>
      <c r="F14" s="3" t="s">
        <v>22</v>
      </c>
    </row>
    <row r="15" spans="1:7" ht="20.100000000000001" customHeight="1">
      <c r="C15" s="48">
        <v>10</v>
      </c>
      <c r="D15" s="48">
        <v>26</v>
      </c>
      <c r="F15" s="108" t="s">
        <v>25</v>
      </c>
    </row>
    <row r="16" spans="1:7" ht="20.100000000000001" customHeight="1">
      <c r="C16" s="32"/>
      <c r="D16" s="32"/>
      <c r="F16" s="108" t="s">
        <v>24</v>
      </c>
    </row>
    <row r="17" spans="1:6" ht="20.100000000000001" customHeight="1">
      <c r="F17" s="3" t="s">
        <v>476</v>
      </c>
    </row>
    <row r="18" spans="1:6" ht="20.100000000000001" customHeight="1">
      <c r="E18" s="31"/>
    </row>
    <row r="23" spans="1:6" ht="20.100000000000001" customHeight="1">
      <c r="A23" s="2"/>
      <c r="C23" s="32" t="s">
        <v>188</v>
      </c>
      <c r="D23" s="32"/>
    </row>
    <row r="24" spans="1:6" ht="20.100000000000001" customHeight="1">
      <c r="A24" s="2"/>
      <c r="C24" s="32"/>
      <c r="D24" s="32"/>
    </row>
    <row r="25" spans="1:6" ht="20.100000000000001" customHeight="1">
      <c r="C25" s="32" t="s">
        <v>10</v>
      </c>
      <c r="D25" s="32"/>
    </row>
    <row r="26" spans="1:6" ht="20.100000000000001" customHeight="1">
      <c r="A26" s="2"/>
      <c r="C26" s="32"/>
      <c r="D26" s="32"/>
    </row>
    <row r="27" spans="1:6" ht="20.100000000000001" customHeight="1">
      <c r="A27" s="2"/>
      <c r="C27" s="54" t="s">
        <v>11</v>
      </c>
      <c r="D27" s="54" t="s">
        <v>12</v>
      </c>
      <c r="F27" s="3"/>
    </row>
    <row r="28" spans="1:6" ht="20.100000000000001" customHeight="1">
      <c r="A28" s="2"/>
      <c r="C28" s="55" t="s">
        <v>20</v>
      </c>
      <c r="D28" s="55" t="s">
        <v>15</v>
      </c>
      <c r="F28" s="3"/>
    </row>
    <row r="29" spans="1:6" ht="20.100000000000001" customHeight="1">
      <c r="A29" s="2"/>
      <c r="C29" s="56" t="s">
        <v>13</v>
      </c>
      <c r="D29" s="56" t="s">
        <v>14</v>
      </c>
      <c r="F29" s="3"/>
    </row>
    <row r="30" spans="1:6" ht="20.100000000000001" customHeight="1">
      <c r="C30" s="54">
        <v>0</v>
      </c>
      <c r="D30" s="54">
        <v>0</v>
      </c>
      <c r="F30" s="3"/>
    </row>
    <row r="31" spans="1:6" ht="20.100000000000001" customHeight="1">
      <c r="C31" s="55">
        <v>2</v>
      </c>
      <c r="D31" s="55">
        <v>4</v>
      </c>
      <c r="F31" s="31"/>
    </row>
    <row r="32" spans="1:6" ht="20.100000000000001" customHeight="1">
      <c r="C32" s="55">
        <v>4</v>
      </c>
      <c r="D32" s="55">
        <v>9</v>
      </c>
      <c r="F32" s="3"/>
    </row>
    <row r="33" spans="3:6" ht="20.100000000000001" customHeight="1">
      <c r="C33" s="55">
        <v>6</v>
      </c>
      <c r="D33" s="55">
        <v>16</v>
      </c>
      <c r="F33" s="3"/>
    </row>
    <row r="34" spans="3:6" ht="20.100000000000001" customHeight="1">
      <c r="C34" s="55">
        <v>8</v>
      </c>
      <c r="D34" s="55">
        <v>21</v>
      </c>
      <c r="F34" s="3"/>
    </row>
    <row r="35" spans="3:6" ht="20.100000000000001" customHeight="1">
      <c r="C35" s="56">
        <v>10</v>
      </c>
      <c r="D35" s="56">
        <v>26</v>
      </c>
      <c r="F35" s="3"/>
    </row>
    <row r="36" spans="3:6" ht="20.100000000000001" customHeight="1">
      <c r="C36" s="32"/>
      <c r="D36" s="32"/>
      <c r="F36" s="3"/>
    </row>
    <row r="37" spans="3:6" ht="20.100000000000001" customHeight="1">
      <c r="F37" s="3"/>
    </row>
  </sheetData>
  <phoneticPr fontId="1" type="noConversion"/>
  <pageMargins left="0.75" right="0.75" top="1" bottom="1" header="0.5" footer="0.5"/>
  <pageSetup paperSize="0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2"/>
  <dimension ref="A1:Z220"/>
  <sheetViews>
    <sheetView workbookViewId="0">
      <selection activeCell="A156" sqref="A156"/>
    </sheetView>
  </sheetViews>
  <sheetFormatPr defaultColWidth="10.6640625" defaultRowHeight="18" customHeight="1"/>
  <cols>
    <col min="1" max="2" width="20.6640625" style="1" customWidth="1"/>
    <col min="3" max="3" width="16.6640625" style="34" customWidth="1"/>
    <col min="4" max="16384" width="10.6640625" style="34"/>
  </cols>
  <sheetData>
    <row r="1" spans="1:2" ht="28.5" customHeight="1">
      <c r="A1" s="1" t="s">
        <v>455</v>
      </c>
    </row>
    <row r="3" spans="1:2" ht="18" customHeight="1">
      <c r="A3" s="3" t="s">
        <v>456</v>
      </c>
    </row>
    <row r="4" spans="1:2" ht="18" customHeight="1">
      <c r="A4" s="3" t="s">
        <v>457</v>
      </c>
    </row>
    <row r="5" spans="1:2" ht="18" customHeight="1">
      <c r="A5" s="3" t="s">
        <v>458</v>
      </c>
    </row>
    <row r="6" spans="1:2" ht="18" customHeight="1">
      <c r="A6" s="3" t="s">
        <v>459</v>
      </c>
    </row>
    <row r="7" spans="1:2" ht="18" customHeight="1">
      <c r="A7" s="3" t="s">
        <v>469</v>
      </c>
    </row>
    <row r="8" spans="1:2" ht="18" customHeight="1">
      <c r="A8" s="3" t="s">
        <v>470</v>
      </c>
    </row>
    <row r="10" spans="1:2" s="2" customFormat="1" ht="18" customHeight="1">
      <c r="A10" s="2" t="s">
        <v>164</v>
      </c>
      <c r="B10" s="5" t="s">
        <v>460</v>
      </c>
    </row>
    <row r="11" spans="1:2" s="2" customFormat="1" ht="18" customHeight="1"/>
    <row r="12" spans="1:2" s="2" customFormat="1" ht="18" customHeight="1">
      <c r="A12" s="2" t="s">
        <v>10</v>
      </c>
    </row>
    <row r="13" spans="1:2" s="2" customFormat="1" ht="18" customHeight="1"/>
    <row r="14" spans="1:2" s="2" customFormat="1" ht="18" customHeight="1">
      <c r="A14" s="57" t="s">
        <v>11</v>
      </c>
      <c r="B14" s="57" t="s">
        <v>12</v>
      </c>
    </row>
    <row r="15" spans="1:2" s="2" customFormat="1" ht="18" customHeight="1">
      <c r="A15" s="58" t="s">
        <v>20</v>
      </c>
      <c r="B15" s="58" t="s">
        <v>15</v>
      </c>
    </row>
    <row r="16" spans="1:2" s="2" customFormat="1" ht="18" customHeight="1">
      <c r="A16" s="59" t="s">
        <v>13</v>
      </c>
      <c r="B16" s="59" t="s">
        <v>14</v>
      </c>
    </row>
    <row r="17" spans="1:5" s="2" customFormat="1" ht="18" customHeight="1">
      <c r="A17" s="57">
        <v>0</v>
      </c>
      <c r="B17" s="57">
        <v>0</v>
      </c>
    </row>
    <row r="18" spans="1:5" s="2" customFormat="1" ht="18" customHeight="1">
      <c r="A18" s="58">
        <v>2</v>
      </c>
      <c r="B18" s="58">
        <v>4</v>
      </c>
    </row>
    <row r="19" spans="1:5" s="2" customFormat="1" ht="18" customHeight="1">
      <c r="A19" s="58">
        <v>4</v>
      </c>
      <c r="B19" s="58">
        <v>9</v>
      </c>
    </row>
    <row r="20" spans="1:5" s="2" customFormat="1" ht="18" customHeight="1">
      <c r="A20" s="58">
        <v>6</v>
      </c>
      <c r="B20" s="58">
        <v>16</v>
      </c>
    </row>
    <row r="21" spans="1:5" s="2" customFormat="1" ht="18" customHeight="1">
      <c r="A21" s="58">
        <v>8</v>
      </c>
      <c r="B21" s="58">
        <v>21</v>
      </c>
    </row>
    <row r="22" spans="1:5" s="2" customFormat="1" ht="18" customHeight="1">
      <c r="A22" s="59">
        <v>10</v>
      </c>
      <c r="B22" s="59">
        <v>26</v>
      </c>
    </row>
    <row r="23" spans="1:5" s="2" customFormat="1" ht="18" customHeight="1"/>
    <row r="24" spans="1:5" s="32" customFormat="1" ht="18" customHeight="1">
      <c r="A24" s="2" t="s">
        <v>183</v>
      </c>
      <c r="B24" s="31"/>
      <c r="C24" s="60"/>
      <c r="D24" s="3"/>
    </row>
    <row r="25" spans="1:5" ht="18" customHeight="1">
      <c r="A25" s="3" t="s">
        <v>543</v>
      </c>
      <c r="B25" s="31"/>
      <c r="C25" s="61"/>
      <c r="D25" s="3"/>
      <c r="E25" s="13"/>
    </row>
    <row r="26" spans="1:5" ht="18" customHeight="1">
      <c r="A26" s="3" t="s">
        <v>165</v>
      </c>
      <c r="B26" s="31"/>
      <c r="C26" s="61"/>
      <c r="D26" s="3"/>
      <c r="E26" s="13"/>
    </row>
    <row r="27" spans="1:5" ht="18" customHeight="1">
      <c r="A27" s="3" t="s">
        <v>166</v>
      </c>
      <c r="B27" s="31"/>
      <c r="C27" s="45"/>
      <c r="D27" s="3"/>
    </row>
    <row r="28" spans="1:5" ht="18" customHeight="1">
      <c r="A28" s="3" t="s">
        <v>167</v>
      </c>
      <c r="B28" s="31"/>
      <c r="C28" s="45"/>
      <c r="D28" s="3"/>
    </row>
    <row r="29" spans="1:5" ht="18" customHeight="1">
      <c r="A29" s="3" t="s">
        <v>168</v>
      </c>
      <c r="B29" s="31"/>
      <c r="C29" s="45"/>
      <c r="D29" s="3"/>
    </row>
    <row r="30" spans="1:5" ht="18" customHeight="1">
      <c r="A30" s="3" t="s">
        <v>169</v>
      </c>
      <c r="B30" s="31"/>
      <c r="C30" s="45"/>
      <c r="D30" s="3"/>
    </row>
    <row r="31" spans="1:5" ht="18" customHeight="1">
      <c r="A31" s="3" t="s">
        <v>170</v>
      </c>
      <c r="B31" s="31"/>
      <c r="C31" s="45"/>
      <c r="D31" s="3"/>
    </row>
    <row r="32" spans="1:5" ht="18" customHeight="1">
      <c r="A32" s="3" t="s">
        <v>182</v>
      </c>
      <c r="B32" s="31"/>
      <c r="C32" s="45"/>
      <c r="D32" s="3"/>
    </row>
    <row r="33" spans="1:6" ht="18" customHeight="1">
      <c r="A33" s="3"/>
      <c r="B33" s="31"/>
      <c r="C33" s="45"/>
      <c r="D33" s="3"/>
    </row>
    <row r="34" spans="1:6" ht="18" customHeight="1">
      <c r="A34" s="3"/>
      <c r="B34" s="31"/>
      <c r="C34" s="45"/>
      <c r="D34" s="3"/>
    </row>
    <row r="36" spans="1:6" ht="18" customHeight="1">
      <c r="A36" s="2" t="s">
        <v>164</v>
      </c>
      <c r="B36" s="5" t="s">
        <v>461</v>
      </c>
      <c r="D36" s="2"/>
      <c r="E36" s="2"/>
      <c r="F36" s="2"/>
    </row>
    <row r="37" spans="1:6" ht="18" customHeight="1">
      <c r="A37" s="2"/>
      <c r="B37" s="2"/>
      <c r="C37" s="2"/>
      <c r="D37" s="2"/>
      <c r="E37" s="2"/>
      <c r="F37" s="2"/>
    </row>
    <row r="38" spans="1:6" ht="18" customHeight="1">
      <c r="A38" s="2" t="s">
        <v>10</v>
      </c>
      <c r="B38" s="2"/>
      <c r="C38" s="2"/>
      <c r="D38" s="2"/>
      <c r="E38" s="2"/>
      <c r="F38" s="2"/>
    </row>
    <row r="39" spans="1:6" ht="18" customHeight="1">
      <c r="A39" s="2"/>
      <c r="B39" s="2"/>
      <c r="C39" s="2"/>
      <c r="D39" s="2"/>
      <c r="E39" s="2"/>
      <c r="F39" s="2"/>
    </row>
    <row r="40" spans="1:6" ht="18" customHeight="1">
      <c r="A40" s="57" t="s">
        <v>11</v>
      </c>
      <c r="B40" s="57" t="s">
        <v>12</v>
      </c>
      <c r="C40" s="2"/>
      <c r="D40" s="2"/>
      <c r="E40" s="2"/>
      <c r="F40" s="2"/>
    </row>
    <row r="41" spans="1:6" ht="18" customHeight="1">
      <c r="A41" s="58" t="s">
        <v>20</v>
      </c>
      <c r="B41" s="58" t="s">
        <v>15</v>
      </c>
      <c r="C41" s="2"/>
      <c r="D41" s="2"/>
      <c r="E41" s="2"/>
      <c r="F41" s="2"/>
    </row>
    <row r="42" spans="1:6" ht="18" customHeight="1">
      <c r="A42" s="59" t="s">
        <v>13</v>
      </c>
      <c r="B42" s="59" t="s">
        <v>14</v>
      </c>
      <c r="C42" s="2"/>
      <c r="D42" s="2"/>
      <c r="E42" s="2"/>
      <c r="F42" s="2"/>
    </row>
    <row r="43" spans="1:6" ht="18" customHeight="1">
      <c r="A43" s="57">
        <v>0</v>
      </c>
      <c r="B43" s="57">
        <v>0</v>
      </c>
      <c r="C43" s="2"/>
      <c r="D43" s="2"/>
      <c r="E43" s="2"/>
      <c r="F43" s="2"/>
    </row>
    <row r="44" spans="1:6" ht="18" customHeight="1">
      <c r="A44" s="58">
        <v>2</v>
      </c>
      <c r="B44" s="58">
        <v>4</v>
      </c>
      <c r="C44" s="2"/>
      <c r="D44" s="2"/>
      <c r="E44" s="2"/>
      <c r="F44" s="2"/>
    </row>
    <row r="45" spans="1:6" ht="18" customHeight="1">
      <c r="A45" s="58">
        <v>4</v>
      </c>
      <c r="B45" s="58">
        <v>9</v>
      </c>
      <c r="C45" s="2"/>
      <c r="D45" s="2"/>
      <c r="E45" s="2"/>
      <c r="F45" s="2"/>
    </row>
    <row r="46" spans="1:6" ht="18" customHeight="1">
      <c r="A46" s="58">
        <v>6</v>
      </c>
      <c r="B46" s="58">
        <v>16</v>
      </c>
      <c r="C46" s="2"/>
      <c r="D46" s="2"/>
      <c r="E46" s="2"/>
      <c r="F46" s="2"/>
    </row>
    <row r="47" spans="1:6" ht="18" customHeight="1">
      <c r="A47" s="58">
        <v>8</v>
      </c>
      <c r="B47" s="58">
        <v>21</v>
      </c>
      <c r="C47" s="2"/>
      <c r="D47" s="2"/>
      <c r="E47" s="2"/>
      <c r="F47" s="2"/>
    </row>
    <row r="48" spans="1:6" ht="18" customHeight="1">
      <c r="A48" s="59">
        <v>10</v>
      </c>
      <c r="B48" s="59">
        <v>26</v>
      </c>
      <c r="C48" s="2"/>
      <c r="D48" s="2"/>
      <c r="E48" s="2"/>
      <c r="F48" s="2"/>
    </row>
    <row r="49" spans="1:6" ht="18" customHeight="1">
      <c r="A49" s="2"/>
      <c r="B49" s="2"/>
      <c r="C49" s="2"/>
      <c r="D49" s="2"/>
      <c r="E49" s="2"/>
      <c r="F49" s="2"/>
    </row>
    <row r="50" spans="1:6" ht="18" customHeight="1">
      <c r="A50" s="2" t="s">
        <v>178</v>
      </c>
      <c r="B50" s="31"/>
      <c r="C50" s="60"/>
      <c r="E50" s="32"/>
      <c r="F50" s="32"/>
    </row>
    <row r="51" spans="1:6" ht="18" customHeight="1">
      <c r="A51" s="3" t="s">
        <v>177</v>
      </c>
      <c r="B51" s="31"/>
      <c r="C51" s="61"/>
      <c r="E51" s="13"/>
    </row>
    <row r="52" spans="1:6" ht="18" customHeight="1">
      <c r="A52" s="3" t="s">
        <v>544</v>
      </c>
      <c r="B52" s="31"/>
      <c r="C52" s="61"/>
      <c r="E52" s="13"/>
    </row>
    <row r="53" spans="1:6" ht="18" customHeight="1">
      <c r="A53" s="3" t="s">
        <v>545</v>
      </c>
      <c r="B53" s="31"/>
      <c r="C53" s="45"/>
    </row>
    <row r="54" spans="1:6" ht="18" customHeight="1">
      <c r="A54" s="3" t="s">
        <v>179</v>
      </c>
      <c r="B54" s="31"/>
      <c r="C54" s="45"/>
    </row>
    <row r="55" spans="1:6" ht="18" customHeight="1">
      <c r="A55" s="3" t="s">
        <v>180</v>
      </c>
      <c r="B55" s="31"/>
      <c r="C55" s="45"/>
    </row>
    <row r="56" spans="1:6" ht="18" customHeight="1">
      <c r="A56" s="3" t="s">
        <v>534</v>
      </c>
      <c r="B56" s="31"/>
      <c r="C56" s="45"/>
    </row>
    <row r="57" spans="1:6" ht="18" customHeight="1">
      <c r="A57" s="3" t="s">
        <v>535</v>
      </c>
      <c r="B57" s="31"/>
      <c r="C57" s="45"/>
      <c r="D57" s="3"/>
    </row>
    <row r="58" spans="1:6" ht="18" customHeight="1">
      <c r="A58" s="3"/>
      <c r="B58" s="31"/>
      <c r="C58" s="45"/>
      <c r="D58" s="3"/>
    </row>
    <row r="59" spans="1:6" ht="18" customHeight="1">
      <c r="A59" s="2" t="s">
        <v>463</v>
      </c>
      <c r="B59" s="5" t="s">
        <v>462</v>
      </c>
      <c r="D59" s="2"/>
      <c r="E59" s="2"/>
      <c r="F59" s="2"/>
    </row>
    <row r="60" spans="1:6" ht="18" customHeight="1">
      <c r="A60" s="2"/>
      <c r="B60" s="2"/>
      <c r="C60" s="2"/>
      <c r="D60" s="2"/>
      <c r="E60" s="2"/>
      <c r="F60" s="2"/>
    </row>
    <row r="61" spans="1:6" ht="18" customHeight="1">
      <c r="A61" s="2" t="s">
        <v>10</v>
      </c>
      <c r="B61" s="2"/>
      <c r="C61" s="2"/>
      <c r="D61" s="2"/>
      <c r="E61" s="2"/>
      <c r="F61" s="2"/>
    </row>
    <row r="62" spans="1:6" ht="18" customHeight="1">
      <c r="A62" s="2"/>
      <c r="B62" s="2"/>
      <c r="C62" s="2"/>
      <c r="D62" s="2"/>
      <c r="E62" s="2"/>
      <c r="F62" s="2"/>
    </row>
    <row r="63" spans="1:6" ht="18" customHeight="1">
      <c r="A63" s="57" t="s">
        <v>11</v>
      </c>
      <c r="B63" s="57" t="s">
        <v>12</v>
      </c>
      <c r="C63" s="2"/>
      <c r="D63" s="2"/>
      <c r="E63" s="2"/>
      <c r="F63" s="2"/>
    </row>
    <row r="64" spans="1:6" ht="18" customHeight="1">
      <c r="A64" s="58" t="s">
        <v>20</v>
      </c>
      <c r="B64" s="58" t="s">
        <v>15</v>
      </c>
      <c r="C64" s="2"/>
      <c r="D64" s="2"/>
      <c r="E64" s="2"/>
      <c r="F64" s="2"/>
    </row>
    <row r="65" spans="1:26" ht="18" customHeight="1">
      <c r="A65" s="59" t="s">
        <v>13</v>
      </c>
      <c r="B65" s="59" t="s">
        <v>14</v>
      </c>
      <c r="C65" s="2"/>
      <c r="D65" s="2"/>
      <c r="E65" s="2"/>
      <c r="F65" s="2"/>
    </row>
    <row r="66" spans="1:26" ht="18" customHeight="1">
      <c r="A66" s="57">
        <v>0</v>
      </c>
      <c r="B66" s="57">
        <v>0</v>
      </c>
      <c r="C66" s="2"/>
      <c r="D66" s="2"/>
      <c r="E66" s="2"/>
      <c r="F66" s="2"/>
    </row>
    <row r="67" spans="1:26" ht="18" customHeight="1">
      <c r="A67" s="58">
        <v>2</v>
      </c>
      <c r="B67" s="58">
        <v>4</v>
      </c>
      <c r="C67" s="2"/>
      <c r="D67" s="2"/>
      <c r="E67" s="2"/>
      <c r="F67" s="2"/>
    </row>
    <row r="68" spans="1:26" ht="18" customHeight="1">
      <c r="A68" s="58">
        <v>4</v>
      </c>
      <c r="B68" s="58">
        <v>9</v>
      </c>
      <c r="C68" s="2"/>
      <c r="D68" s="2"/>
      <c r="E68" s="2"/>
      <c r="F68" s="2"/>
    </row>
    <row r="69" spans="1:26" ht="18" customHeight="1">
      <c r="A69" s="58">
        <v>6</v>
      </c>
      <c r="B69" s="58">
        <v>16</v>
      </c>
      <c r="C69" s="2"/>
      <c r="D69" s="2"/>
      <c r="E69" s="2"/>
      <c r="F69" s="2"/>
      <c r="Z69" s="2"/>
    </row>
    <row r="70" spans="1:26" ht="18" customHeight="1">
      <c r="A70" s="58">
        <v>8</v>
      </c>
      <c r="B70" s="58">
        <v>21</v>
      </c>
      <c r="C70" s="2"/>
      <c r="D70" s="2"/>
      <c r="E70" s="2"/>
      <c r="F70" s="2"/>
      <c r="Z70" s="2"/>
    </row>
    <row r="71" spans="1:26" ht="18" customHeight="1">
      <c r="A71" s="59">
        <v>10</v>
      </c>
      <c r="B71" s="59">
        <v>26</v>
      </c>
      <c r="C71" s="2"/>
      <c r="D71" s="2"/>
      <c r="E71" s="2"/>
      <c r="F71" s="2"/>
      <c r="Z71" s="2"/>
    </row>
    <row r="72" spans="1:26" ht="18" customHeight="1">
      <c r="A72" s="2"/>
      <c r="B72" s="2"/>
      <c r="C72" s="2"/>
      <c r="D72" s="2"/>
      <c r="E72" s="2"/>
      <c r="F72" s="2"/>
      <c r="Z72" s="2"/>
    </row>
    <row r="73" spans="1:26" ht="18" customHeight="1">
      <c r="A73" s="2" t="s">
        <v>176</v>
      </c>
      <c r="B73" s="31"/>
      <c r="C73" s="60"/>
      <c r="E73" s="32"/>
      <c r="F73" s="32"/>
      <c r="Z73" s="2"/>
    </row>
    <row r="74" spans="1:26" ht="18" customHeight="1">
      <c r="A74" s="3" t="s">
        <v>171</v>
      </c>
      <c r="B74" s="31"/>
      <c r="C74" s="61"/>
      <c r="E74" s="13"/>
      <c r="Z74" s="2"/>
    </row>
    <row r="75" spans="1:26" ht="18" customHeight="1">
      <c r="A75" s="3" t="s">
        <v>172</v>
      </c>
      <c r="B75" s="31"/>
      <c r="C75" s="61"/>
      <c r="E75" s="13"/>
      <c r="Z75" s="2"/>
    </row>
    <row r="76" spans="1:26" ht="18" customHeight="1">
      <c r="A76" s="3" t="s">
        <v>173</v>
      </c>
      <c r="B76" s="31"/>
      <c r="C76" s="45"/>
      <c r="Z76" s="2"/>
    </row>
    <row r="77" spans="1:26" ht="18" customHeight="1">
      <c r="A77" s="3" t="s">
        <v>174</v>
      </c>
      <c r="B77" s="31"/>
      <c r="C77" s="45"/>
      <c r="Z77" s="2"/>
    </row>
    <row r="78" spans="1:26" ht="18" customHeight="1">
      <c r="A78" s="3" t="s">
        <v>175</v>
      </c>
      <c r="B78" s="31"/>
      <c r="C78" s="45"/>
    </row>
    <row r="79" spans="1:26" ht="18" customHeight="1">
      <c r="A79" s="3" t="s">
        <v>182</v>
      </c>
      <c r="B79" s="31"/>
      <c r="C79" s="45"/>
    </row>
    <row r="80" spans="1:26" ht="18" customHeight="1">
      <c r="A80" s="2" t="s">
        <v>333</v>
      </c>
      <c r="B80" s="31"/>
      <c r="C80" s="45"/>
      <c r="D80" s="3"/>
    </row>
    <row r="81" spans="1:4" ht="18" customHeight="1">
      <c r="A81" s="2" t="s">
        <v>430</v>
      </c>
      <c r="B81" s="31"/>
      <c r="C81" s="45"/>
    </row>
    <row r="82" spans="1:4" ht="18" customHeight="1">
      <c r="A82" s="2" t="s">
        <v>434</v>
      </c>
      <c r="B82" s="31"/>
      <c r="C82" s="45"/>
    </row>
    <row r="83" spans="1:4" ht="18" customHeight="1">
      <c r="A83" s="2" t="s">
        <v>435</v>
      </c>
      <c r="B83" s="31"/>
      <c r="C83" s="45"/>
    </row>
    <row r="84" spans="1:4" ht="18" customHeight="1">
      <c r="A84" s="2" t="s">
        <v>438</v>
      </c>
      <c r="B84" s="31"/>
      <c r="C84" s="2" t="s">
        <v>339</v>
      </c>
      <c r="D84" s="3"/>
    </row>
    <row r="85" spans="1:4" ht="18" customHeight="1">
      <c r="A85" s="2"/>
      <c r="B85" s="31"/>
      <c r="C85" s="45"/>
      <c r="D85" s="3"/>
    </row>
    <row r="86" spans="1:4" ht="18" customHeight="1">
      <c r="A86" s="2" t="s">
        <v>164</v>
      </c>
      <c r="B86" s="5" t="s">
        <v>464</v>
      </c>
    </row>
    <row r="87" spans="1:4" ht="18" customHeight="1">
      <c r="A87" s="2"/>
      <c r="B87" s="2"/>
      <c r="C87" s="2"/>
    </row>
    <row r="88" spans="1:4" ht="18" customHeight="1">
      <c r="A88" s="2" t="s">
        <v>10</v>
      </c>
      <c r="B88" s="2"/>
      <c r="C88" s="2"/>
    </row>
    <row r="89" spans="1:4" ht="18" customHeight="1">
      <c r="A89" s="2"/>
      <c r="B89" s="2"/>
      <c r="C89" s="2"/>
    </row>
    <row r="90" spans="1:4" ht="18" customHeight="1">
      <c r="A90" s="57" t="s">
        <v>11</v>
      </c>
      <c r="B90" s="57" t="s">
        <v>12</v>
      </c>
      <c r="C90" s="2"/>
    </row>
    <row r="91" spans="1:4" ht="18" customHeight="1">
      <c r="A91" s="58" t="s">
        <v>20</v>
      </c>
      <c r="B91" s="58" t="s">
        <v>15</v>
      </c>
      <c r="C91" s="2"/>
    </row>
    <row r="92" spans="1:4" ht="18" customHeight="1">
      <c r="A92" s="59" t="s">
        <v>13</v>
      </c>
      <c r="B92" s="59" t="s">
        <v>190</v>
      </c>
      <c r="C92" s="2"/>
    </row>
    <row r="93" spans="1:4" ht="18" customHeight="1">
      <c r="A93" s="57">
        <v>0</v>
      </c>
      <c r="B93" s="57">
        <v>0</v>
      </c>
      <c r="C93" s="2"/>
    </row>
    <row r="94" spans="1:4" ht="18" customHeight="1">
      <c r="A94" s="58">
        <v>2</v>
      </c>
      <c r="B94" s="58">
        <v>4</v>
      </c>
      <c r="C94" s="2"/>
    </row>
    <row r="95" spans="1:4" ht="18" customHeight="1">
      <c r="A95" s="58">
        <v>4</v>
      </c>
      <c r="B95" s="58">
        <v>9</v>
      </c>
      <c r="C95" s="2"/>
    </row>
    <row r="96" spans="1:4" ht="18" customHeight="1">
      <c r="A96" s="58">
        <v>6</v>
      </c>
      <c r="B96" s="58">
        <v>16</v>
      </c>
      <c r="C96" s="2"/>
    </row>
    <row r="97" spans="1:4" ht="18" customHeight="1">
      <c r="A97" s="58">
        <v>8</v>
      </c>
      <c r="B97" s="58">
        <v>21</v>
      </c>
      <c r="C97" s="2"/>
    </row>
    <row r="98" spans="1:4" ht="18" customHeight="1">
      <c r="A98" s="59">
        <v>10</v>
      </c>
      <c r="B98" s="59">
        <v>26</v>
      </c>
      <c r="C98" s="2"/>
    </row>
    <row r="99" spans="1:4" ht="18" customHeight="1">
      <c r="A99" s="2"/>
      <c r="B99" s="2"/>
      <c r="C99" s="2"/>
    </row>
    <row r="100" spans="1:4" ht="18" customHeight="1">
      <c r="A100" s="3" t="s">
        <v>184</v>
      </c>
      <c r="B100" s="31"/>
      <c r="C100" s="60"/>
    </row>
    <row r="101" spans="1:4" ht="18" customHeight="1">
      <c r="A101" s="3" t="s">
        <v>177</v>
      </c>
      <c r="B101" s="31"/>
      <c r="C101" s="61"/>
    </row>
    <row r="102" spans="1:4" ht="18" customHeight="1">
      <c r="A102" s="3" t="s">
        <v>172</v>
      </c>
      <c r="B102" s="31"/>
      <c r="C102" s="61"/>
    </row>
    <row r="103" spans="1:4" ht="18" customHeight="1">
      <c r="A103" s="3" t="s">
        <v>181</v>
      </c>
      <c r="B103" s="31"/>
      <c r="C103" s="45"/>
    </row>
    <row r="104" spans="1:4" ht="18" customHeight="1">
      <c r="A104" s="34"/>
      <c r="B104" s="31"/>
      <c r="C104" s="45"/>
    </row>
    <row r="105" spans="1:4" ht="18" customHeight="1">
      <c r="A105" s="3" t="s">
        <v>191</v>
      </c>
      <c r="B105" s="31"/>
      <c r="C105" s="45"/>
    </row>
    <row r="106" spans="1:4" ht="18" customHeight="1">
      <c r="A106" s="3"/>
      <c r="B106" s="31"/>
      <c r="C106" s="45"/>
    </row>
    <row r="107" spans="1:4" ht="18" customHeight="1">
      <c r="A107" s="45"/>
      <c r="B107" s="31"/>
      <c r="C107" s="45"/>
    </row>
    <row r="108" spans="1:4" ht="18" customHeight="1">
      <c r="B108" s="31"/>
      <c r="C108" s="45"/>
    </row>
    <row r="109" spans="1:4" ht="18" customHeight="1">
      <c r="B109" s="31"/>
      <c r="C109" s="45"/>
      <c r="D109" s="3"/>
    </row>
    <row r="110" spans="1:4" ht="18" customHeight="1">
      <c r="A110" s="2" t="s">
        <v>463</v>
      </c>
      <c r="B110" s="5" t="s">
        <v>465</v>
      </c>
    </row>
    <row r="111" spans="1:4" ht="18" customHeight="1">
      <c r="A111" s="2"/>
      <c r="B111" s="2"/>
      <c r="C111" s="2"/>
    </row>
    <row r="112" spans="1:4" ht="18" customHeight="1">
      <c r="A112" s="2" t="s">
        <v>10</v>
      </c>
      <c r="B112" s="2"/>
      <c r="C112" s="2"/>
    </row>
    <row r="113" spans="1:3" ht="18" customHeight="1">
      <c r="A113" s="2"/>
      <c r="B113" s="2"/>
      <c r="C113" s="2"/>
    </row>
    <row r="114" spans="1:3" ht="18" customHeight="1">
      <c r="A114" s="57" t="s">
        <v>11</v>
      </c>
      <c r="B114" s="57" t="s">
        <v>12</v>
      </c>
      <c r="C114" s="2"/>
    </row>
    <row r="115" spans="1:3" ht="18" customHeight="1">
      <c r="A115" s="58" t="s">
        <v>20</v>
      </c>
      <c r="B115" s="58" t="s">
        <v>15</v>
      </c>
      <c r="C115" s="2"/>
    </row>
    <row r="116" spans="1:3" ht="18" customHeight="1">
      <c r="A116" s="59" t="s">
        <v>13</v>
      </c>
      <c r="B116" s="59" t="s">
        <v>14</v>
      </c>
      <c r="C116" s="2"/>
    </row>
    <row r="117" spans="1:3" ht="18" customHeight="1">
      <c r="A117" s="57">
        <v>0</v>
      </c>
      <c r="B117" s="57">
        <v>0</v>
      </c>
      <c r="C117" s="2"/>
    </row>
    <row r="118" spans="1:3" ht="18" customHeight="1">
      <c r="A118" s="58">
        <v>2</v>
      </c>
      <c r="B118" s="58">
        <v>4</v>
      </c>
      <c r="C118" s="2"/>
    </row>
    <row r="119" spans="1:3" ht="18" customHeight="1">
      <c r="A119" s="58">
        <v>4</v>
      </c>
      <c r="B119" s="58">
        <v>9</v>
      </c>
      <c r="C119" s="2"/>
    </row>
    <row r="120" spans="1:3" ht="18" customHeight="1">
      <c r="A120" s="58">
        <v>6</v>
      </c>
      <c r="B120" s="58">
        <v>16</v>
      </c>
      <c r="C120" s="2"/>
    </row>
    <row r="121" spans="1:3" ht="18" customHeight="1">
      <c r="A121" s="58">
        <v>8</v>
      </c>
      <c r="B121" s="58">
        <v>21</v>
      </c>
      <c r="C121" s="2"/>
    </row>
    <row r="122" spans="1:3" ht="18" customHeight="1">
      <c r="A122" s="59">
        <v>10</v>
      </c>
      <c r="B122" s="59">
        <v>26</v>
      </c>
      <c r="C122" s="2"/>
    </row>
    <row r="123" spans="1:3" ht="18" customHeight="1">
      <c r="A123" s="2"/>
      <c r="B123" s="2"/>
      <c r="C123" s="2"/>
    </row>
    <row r="124" spans="1:3" ht="18" customHeight="1">
      <c r="A124" s="2" t="s">
        <v>185</v>
      </c>
      <c r="B124" s="31"/>
      <c r="C124" s="60"/>
    </row>
    <row r="125" spans="1:3" ht="18" customHeight="1">
      <c r="A125" s="3" t="s">
        <v>187</v>
      </c>
      <c r="B125" s="31"/>
      <c r="C125" s="61"/>
    </row>
    <row r="126" spans="1:3" ht="18" customHeight="1">
      <c r="A126" s="3" t="s">
        <v>186</v>
      </c>
      <c r="B126" s="31"/>
      <c r="C126" s="61"/>
    </row>
    <row r="127" spans="1:3" ht="18" customHeight="1">
      <c r="A127" s="3" t="s">
        <v>201</v>
      </c>
      <c r="B127" s="31"/>
      <c r="C127" s="45"/>
    </row>
    <row r="128" spans="1:3" ht="18" customHeight="1">
      <c r="A128" s="3" t="s">
        <v>200</v>
      </c>
      <c r="B128" s="31"/>
      <c r="C128" s="45"/>
    </row>
    <row r="129" spans="1:3" ht="18" customHeight="1">
      <c r="A129" s="3" t="s">
        <v>202</v>
      </c>
      <c r="B129" s="31"/>
      <c r="C129" s="45"/>
    </row>
    <row r="130" spans="1:3" ht="18" customHeight="1">
      <c r="A130" s="3" t="s">
        <v>203</v>
      </c>
      <c r="B130" s="31"/>
      <c r="C130" s="45"/>
    </row>
    <row r="131" spans="1:3" ht="18" customHeight="1">
      <c r="A131" s="3" t="s">
        <v>204</v>
      </c>
      <c r="B131" s="31"/>
      <c r="C131" s="45"/>
    </row>
    <row r="132" spans="1:3" ht="18" customHeight="1">
      <c r="A132" s="3" t="s">
        <v>205</v>
      </c>
      <c r="B132" s="31"/>
      <c r="C132" s="45"/>
    </row>
    <row r="135" spans="1:3" ht="18" customHeight="1">
      <c r="A135" s="2" t="s">
        <v>164</v>
      </c>
      <c r="B135" s="5" t="s">
        <v>466</v>
      </c>
    </row>
    <row r="136" spans="1:3" ht="18" customHeight="1">
      <c r="A136" s="2"/>
      <c r="B136" s="2"/>
    </row>
    <row r="137" spans="1:3" ht="18" customHeight="1">
      <c r="A137" s="2" t="s">
        <v>10</v>
      </c>
      <c r="B137" s="2"/>
    </row>
    <row r="138" spans="1:3" ht="18" customHeight="1">
      <c r="A138" s="2"/>
      <c r="B138" s="2"/>
    </row>
    <row r="139" spans="1:3" ht="18" customHeight="1">
      <c r="A139" s="57" t="s">
        <v>11</v>
      </c>
      <c r="B139" s="57" t="s">
        <v>12</v>
      </c>
    </row>
    <row r="140" spans="1:3" ht="18" customHeight="1">
      <c r="A140" s="58" t="s">
        <v>20</v>
      </c>
      <c r="B140" s="58" t="s">
        <v>15</v>
      </c>
    </row>
    <row r="141" spans="1:3" ht="18" customHeight="1">
      <c r="A141" s="59" t="s">
        <v>13</v>
      </c>
      <c r="B141" s="59" t="s">
        <v>14</v>
      </c>
    </row>
    <row r="142" spans="1:3" ht="18" customHeight="1">
      <c r="A142" s="57">
        <v>0</v>
      </c>
      <c r="B142" s="57">
        <v>0</v>
      </c>
    </row>
    <row r="143" spans="1:3" ht="18" customHeight="1">
      <c r="A143" s="58">
        <v>2</v>
      </c>
      <c r="B143" s="58">
        <v>4</v>
      </c>
    </row>
    <row r="144" spans="1:3" ht="18" customHeight="1">
      <c r="A144" s="58">
        <v>4</v>
      </c>
      <c r="B144" s="58">
        <v>9</v>
      </c>
    </row>
    <row r="145" spans="1:2" ht="18" customHeight="1">
      <c r="A145" s="58">
        <v>6</v>
      </c>
      <c r="B145" s="58">
        <v>16</v>
      </c>
    </row>
    <row r="146" spans="1:2" ht="18" customHeight="1">
      <c r="A146" s="58">
        <v>8</v>
      </c>
      <c r="B146" s="58">
        <v>21</v>
      </c>
    </row>
    <row r="147" spans="1:2" ht="18" customHeight="1">
      <c r="A147" s="59">
        <v>10</v>
      </c>
      <c r="B147" s="59">
        <v>26</v>
      </c>
    </row>
    <row r="148" spans="1:2" ht="18" customHeight="1">
      <c r="A148" s="2"/>
      <c r="B148" s="2"/>
    </row>
    <row r="149" spans="1:2" ht="18" customHeight="1">
      <c r="A149" s="2" t="s">
        <v>210</v>
      </c>
      <c r="B149" s="31"/>
    </row>
    <row r="150" spans="1:2" ht="18" customHeight="1">
      <c r="A150" s="3" t="s">
        <v>209</v>
      </c>
      <c r="B150" s="31"/>
    </row>
    <row r="151" spans="1:2" ht="18" customHeight="1">
      <c r="A151" s="3" t="s">
        <v>208</v>
      </c>
      <c r="B151" s="31"/>
    </row>
    <row r="152" spans="1:2" ht="18" customHeight="1">
      <c r="B152" s="31"/>
    </row>
    <row r="153" spans="1:2" ht="18" customHeight="1">
      <c r="A153" s="2" t="s">
        <v>212</v>
      </c>
      <c r="B153" s="31"/>
    </row>
    <row r="154" spans="1:2" ht="18" customHeight="1">
      <c r="A154" s="3" t="s">
        <v>207</v>
      </c>
      <c r="B154" s="31"/>
    </row>
    <row r="155" spans="1:2" ht="18" customHeight="1">
      <c r="A155" s="3" t="s">
        <v>546</v>
      </c>
      <c r="B155" s="31"/>
    </row>
    <row r="156" spans="1:2" ht="18" customHeight="1">
      <c r="A156" s="63" t="s">
        <v>206</v>
      </c>
      <c r="B156" s="31"/>
    </row>
    <row r="157" spans="1:2" ht="18" customHeight="1">
      <c r="B157" s="31"/>
    </row>
    <row r="158" spans="1:2" ht="18" customHeight="1">
      <c r="A158" s="2" t="s">
        <v>211</v>
      </c>
    </row>
    <row r="159" spans="1:2" ht="18" customHeight="1">
      <c r="A159" s="3" t="s">
        <v>213</v>
      </c>
    </row>
    <row r="160" spans="1:2" ht="18" customHeight="1">
      <c r="A160" s="3" t="s">
        <v>214</v>
      </c>
    </row>
    <row r="161" spans="1:3" ht="18" customHeight="1">
      <c r="A161" s="3"/>
    </row>
    <row r="163" spans="1:3" ht="18" customHeight="1">
      <c r="A163" s="2" t="s">
        <v>164</v>
      </c>
      <c r="B163" s="5" t="s">
        <v>467</v>
      </c>
    </row>
    <row r="164" spans="1:3" ht="18" customHeight="1">
      <c r="A164" s="2"/>
      <c r="B164" s="2"/>
    </row>
    <row r="165" spans="1:3" ht="18" customHeight="1">
      <c r="A165" s="2" t="s">
        <v>10</v>
      </c>
      <c r="B165" s="2"/>
    </row>
    <row r="166" spans="1:3" ht="18" customHeight="1">
      <c r="A166" s="2"/>
      <c r="B166" s="2"/>
    </row>
    <row r="167" spans="1:3" ht="18" customHeight="1">
      <c r="A167" s="57" t="s">
        <v>11</v>
      </c>
      <c r="B167" s="57" t="s">
        <v>12</v>
      </c>
      <c r="C167" s="57" t="s">
        <v>12</v>
      </c>
    </row>
    <row r="168" spans="1:3" ht="18" customHeight="1">
      <c r="A168" s="58" t="s">
        <v>20</v>
      </c>
      <c r="B168" s="58" t="s">
        <v>15</v>
      </c>
      <c r="C168" s="58" t="s">
        <v>249</v>
      </c>
    </row>
    <row r="169" spans="1:3" ht="18" customHeight="1">
      <c r="A169" s="59" t="s">
        <v>13</v>
      </c>
      <c r="B169" s="59" t="s">
        <v>14</v>
      </c>
      <c r="C169" s="58" t="s">
        <v>190</v>
      </c>
    </row>
    <row r="170" spans="1:3" ht="18" customHeight="1">
      <c r="A170" s="57">
        <v>0</v>
      </c>
      <c r="B170" s="66">
        <v>0</v>
      </c>
      <c r="C170" s="57">
        <f>B170*1.3</f>
        <v>0</v>
      </c>
    </row>
    <row r="171" spans="1:3" ht="18" customHeight="1">
      <c r="A171" s="58">
        <v>2</v>
      </c>
      <c r="B171" s="67">
        <v>4</v>
      </c>
      <c r="C171" s="58">
        <v>5.9</v>
      </c>
    </row>
    <row r="172" spans="1:3" ht="18" customHeight="1">
      <c r="A172" s="58">
        <v>4</v>
      </c>
      <c r="B172" s="67">
        <v>9</v>
      </c>
      <c r="C172" s="58">
        <v>10.8</v>
      </c>
    </row>
    <row r="173" spans="1:3" ht="18" customHeight="1">
      <c r="A173" s="58">
        <v>6</v>
      </c>
      <c r="B173" s="67">
        <v>16</v>
      </c>
      <c r="C173" s="58">
        <v>22</v>
      </c>
    </row>
    <row r="174" spans="1:3" ht="18" customHeight="1">
      <c r="A174" s="58">
        <v>8</v>
      </c>
      <c r="B174" s="67">
        <v>21</v>
      </c>
      <c r="C174" s="58">
        <v>26</v>
      </c>
    </row>
    <row r="175" spans="1:3" ht="18" customHeight="1">
      <c r="A175" s="59">
        <v>10</v>
      </c>
      <c r="B175" s="68">
        <v>26</v>
      </c>
      <c r="C175" s="59">
        <v>36</v>
      </c>
    </row>
    <row r="176" spans="1:3" ht="18" customHeight="1">
      <c r="A176" s="2"/>
      <c r="B176" s="2"/>
    </row>
    <row r="177" spans="1:5" ht="18" customHeight="1">
      <c r="A177" s="2" t="s">
        <v>250</v>
      </c>
      <c r="B177" s="31"/>
    </row>
    <row r="178" spans="1:5" ht="18" customHeight="1">
      <c r="A178" s="3" t="s">
        <v>251</v>
      </c>
      <c r="B178" s="31"/>
    </row>
    <row r="179" spans="1:5" ht="18" customHeight="1">
      <c r="A179" s="3" t="s">
        <v>252</v>
      </c>
      <c r="B179" s="31"/>
    </row>
    <row r="180" spans="1:5" ht="18" customHeight="1">
      <c r="A180" s="34"/>
      <c r="B180" s="31"/>
    </row>
    <row r="181" spans="1:5" ht="18" customHeight="1">
      <c r="A181" s="3" t="s">
        <v>253</v>
      </c>
      <c r="B181" s="31"/>
    </row>
    <row r="182" spans="1:5" ht="18" customHeight="1">
      <c r="A182" s="3" t="s">
        <v>254</v>
      </c>
      <c r="B182" s="31"/>
    </row>
    <row r="183" spans="1:5" ht="18" customHeight="1">
      <c r="A183" s="34"/>
      <c r="B183" s="34"/>
    </row>
    <row r="184" spans="1:5" ht="18" customHeight="1">
      <c r="A184" s="34"/>
      <c r="B184" s="31"/>
    </row>
    <row r="185" spans="1:5" ht="18" customHeight="1">
      <c r="A185" s="63" t="s">
        <v>255</v>
      </c>
      <c r="B185" s="31"/>
    </row>
    <row r="186" spans="1:5" ht="18" customHeight="1">
      <c r="A186" s="3" t="s">
        <v>256</v>
      </c>
    </row>
    <row r="187" spans="1:5" ht="18" customHeight="1">
      <c r="A187" s="3"/>
    </row>
    <row r="188" spans="1:5" ht="18" customHeight="1">
      <c r="A188" s="3" t="s">
        <v>257</v>
      </c>
      <c r="B188" s="31"/>
      <c r="E188" s="2" t="s">
        <v>258</v>
      </c>
    </row>
    <row r="192" spans="1:5" ht="18" customHeight="1">
      <c r="A192" s="2" t="s">
        <v>463</v>
      </c>
      <c r="B192" s="5" t="s">
        <v>468</v>
      </c>
    </row>
    <row r="193" spans="1:3" ht="18" customHeight="1">
      <c r="A193" s="2"/>
      <c r="B193" s="2"/>
    </row>
    <row r="194" spans="1:3" ht="18" customHeight="1">
      <c r="A194" s="2" t="s">
        <v>514</v>
      </c>
      <c r="B194" s="2"/>
    </row>
    <row r="195" spans="1:3" ht="18" customHeight="1">
      <c r="A195" s="2"/>
      <c r="B195" s="2"/>
    </row>
    <row r="196" spans="1:3" ht="18" customHeight="1">
      <c r="A196" s="57" t="s">
        <v>100</v>
      </c>
      <c r="B196" s="57" t="s">
        <v>101</v>
      </c>
      <c r="C196" s="57" t="s">
        <v>304</v>
      </c>
    </row>
    <row r="197" spans="1:3" ht="18" customHeight="1">
      <c r="A197" s="57">
        <v>0</v>
      </c>
      <c r="B197" s="66">
        <v>0</v>
      </c>
      <c r="C197" s="57">
        <f t="shared" ref="C197:C202" si="0">0.2*A197^2</f>
        <v>0</v>
      </c>
    </row>
    <row r="198" spans="1:3" ht="18" customHeight="1">
      <c r="A198" s="58">
        <v>2</v>
      </c>
      <c r="B198" s="67">
        <v>1.2</v>
      </c>
      <c r="C198" s="58">
        <f t="shared" si="0"/>
        <v>0.8</v>
      </c>
    </row>
    <row r="199" spans="1:3" ht="18" customHeight="1">
      <c r="A199" s="58">
        <v>4</v>
      </c>
      <c r="B199" s="67">
        <v>2</v>
      </c>
      <c r="C199" s="58">
        <f t="shared" si="0"/>
        <v>3.2</v>
      </c>
    </row>
    <row r="200" spans="1:3" ht="18" customHeight="1">
      <c r="A200" s="58">
        <v>6</v>
      </c>
      <c r="B200" s="67">
        <v>8</v>
      </c>
      <c r="C200" s="58">
        <f t="shared" si="0"/>
        <v>7.2</v>
      </c>
    </row>
    <row r="201" spans="1:3" ht="18" customHeight="1">
      <c r="A201" s="58">
        <v>8</v>
      </c>
      <c r="B201" s="67">
        <v>11</v>
      </c>
      <c r="C201" s="58">
        <f t="shared" si="0"/>
        <v>12.8</v>
      </c>
    </row>
    <row r="202" spans="1:3" ht="18" customHeight="1">
      <c r="A202" s="59">
        <v>10</v>
      </c>
      <c r="B202" s="68">
        <v>24</v>
      </c>
      <c r="C202" s="59">
        <f t="shared" si="0"/>
        <v>20</v>
      </c>
    </row>
    <row r="203" spans="1:3" ht="18" customHeight="1">
      <c r="A203" s="2"/>
      <c r="B203" s="2"/>
    </row>
    <row r="204" spans="1:3" ht="18" customHeight="1">
      <c r="A204" s="2" t="s">
        <v>273</v>
      </c>
      <c r="B204" s="31"/>
    </row>
    <row r="205" spans="1:3" ht="18" customHeight="1">
      <c r="A205" s="3" t="s">
        <v>274</v>
      </c>
      <c r="B205" s="31"/>
    </row>
    <row r="206" spans="1:3" ht="18" customHeight="1">
      <c r="A206" s="3" t="s">
        <v>275</v>
      </c>
      <c r="B206" s="31"/>
    </row>
    <row r="207" spans="1:3" ht="18" customHeight="1">
      <c r="A207" s="3" t="s">
        <v>305</v>
      </c>
      <c r="B207" s="31"/>
    </row>
    <row r="208" spans="1:3" ht="18" customHeight="1">
      <c r="A208" s="3" t="s">
        <v>276</v>
      </c>
    </row>
    <row r="209" spans="1:4" ht="18" customHeight="1">
      <c r="A209" s="3" t="s">
        <v>277</v>
      </c>
    </row>
    <row r="210" spans="1:4" ht="18" customHeight="1">
      <c r="A210" s="3" t="s">
        <v>278</v>
      </c>
    </row>
    <row r="211" spans="1:4" ht="18" customHeight="1">
      <c r="A211" s="3" t="s">
        <v>279</v>
      </c>
    </row>
    <row r="212" spans="1:4" ht="18" customHeight="1">
      <c r="A212" s="3" t="s">
        <v>280</v>
      </c>
    </row>
    <row r="213" spans="1:4" ht="18" customHeight="1">
      <c r="A213" s="2" t="s">
        <v>334</v>
      </c>
    </row>
    <row r="214" spans="1:4" ht="18" customHeight="1">
      <c r="A214" s="2" t="s">
        <v>431</v>
      </c>
    </row>
    <row r="215" spans="1:4" ht="18" customHeight="1">
      <c r="A215" s="2" t="s">
        <v>432</v>
      </c>
    </row>
    <row r="216" spans="1:4" ht="18" customHeight="1">
      <c r="A216" s="2"/>
    </row>
    <row r="217" spans="1:4" ht="18" customHeight="1">
      <c r="A217" s="3" t="s">
        <v>433</v>
      </c>
    </row>
    <row r="218" spans="1:4" ht="18" customHeight="1">
      <c r="A218" s="3" t="s">
        <v>436</v>
      </c>
    </row>
    <row r="219" spans="1:4" ht="18" customHeight="1">
      <c r="A219" s="3" t="s">
        <v>437</v>
      </c>
      <c r="D219" s="2" t="s">
        <v>339</v>
      </c>
    </row>
    <row r="220" spans="1:4" ht="18" customHeight="1">
      <c r="A220" s="34"/>
    </row>
  </sheetData>
  <phoneticPr fontId="1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7">
    <pageSetUpPr fitToPage="1"/>
  </sheetPr>
  <dimension ref="A1:F154"/>
  <sheetViews>
    <sheetView topLeftCell="H130" workbookViewId="0"/>
  </sheetViews>
  <sheetFormatPr defaultRowHeight="13.2"/>
  <cols>
    <col min="1" max="1" width="12.6640625" customWidth="1"/>
    <col min="3" max="3" width="11.109375" customWidth="1"/>
    <col min="4" max="4" width="13.109375" customWidth="1"/>
    <col min="5" max="5" width="12.5546875" customWidth="1"/>
  </cols>
  <sheetData>
    <row r="1" spans="1:6" ht="22.8">
      <c r="A1" s="32" t="s">
        <v>247</v>
      </c>
      <c r="B1" s="2"/>
      <c r="C1" s="2"/>
      <c r="D1" s="2"/>
      <c r="E1" s="2"/>
      <c r="F1" s="2"/>
    </row>
    <row r="2" spans="1:6" ht="15.6">
      <c r="A2" s="2"/>
      <c r="B2" s="2"/>
      <c r="C2" s="2"/>
      <c r="D2" s="2"/>
      <c r="E2" s="2"/>
      <c r="F2" s="2"/>
    </row>
    <row r="3" spans="1:6" ht="15.6">
      <c r="A3" s="10" t="s">
        <v>215</v>
      </c>
      <c r="B3" s="2"/>
      <c r="C3" s="2"/>
      <c r="D3" s="2"/>
      <c r="E3" s="2"/>
      <c r="F3" s="2"/>
    </row>
    <row r="4" spans="1:6" ht="15.6">
      <c r="A4" s="10" t="s">
        <v>216</v>
      </c>
      <c r="B4" s="2"/>
      <c r="C4" s="2"/>
      <c r="D4" s="2"/>
      <c r="E4" s="2"/>
      <c r="F4" s="2"/>
    </row>
    <row r="5" spans="1:6" ht="15.6">
      <c r="A5" s="10" t="s">
        <v>217</v>
      </c>
      <c r="B5" s="4"/>
      <c r="C5" s="2"/>
      <c r="D5" s="4"/>
      <c r="E5" s="4"/>
      <c r="F5" s="2"/>
    </row>
    <row r="6" spans="1:6" ht="15.6">
      <c r="B6" s="4"/>
      <c r="C6" s="2"/>
      <c r="D6" s="4"/>
      <c r="E6" s="5"/>
      <c r="F6" s="2"/>
    </row>
    <row r="7" spans="1:6" ht="15.6">
      <c r="A7" s="8" t="s">
        <v>53</v>
      </c>
      <c r="B7" s="4"/>
      <c r="C7" s="2"/>
      <c r="D7" s="4"/>
      <c r="E7" s="4"/>
      <c r="F7" s="2"/>
    </row>
    <row r="8" spans="1:6" ht="15.6">
      <c r="A8" s="8" t="s">
        <v>54</v>
      </c>
      <c r="B8" s="4"/>
      <c r="C8" s="2"/>
      <c r="D8" s="6"/>
      <c r="E8" s="4"/>
      <c r="F8" s="2"/>
    </row>
    <row r="9" spans="1:6" ht="15.6">
      <c r="A9" s="8" t="s">
        <v>55</v>
      </c>
      <c r="B9" s="4"/>
      <c r="C9" s="2"/>
      <c r="D9" s="7"/>
      <c r="E9" s="4"/>
      <c r="F9" s="2"/>
    </row>
    <row r="10" spans="1:6" ht="15.6">
      <c r="A10" s="8" t="s">
        <v>67</v>
      </c>
      <c r="B10" s="4"/>
      <c r="C10" s="2"/>
      <c r="D10" s="7"/>
      <c r="E10" s="4"/>
      <c r="F10" s="2"/>
    </row>
    <row r="11" spans="1:6" ht="15.6">
      <c r="B11" s="4"/>
      <c r="C11" s="2"/>
      <c r="D11" s="7"/>
      <c r="E11" s="4"/>
      <c r="F11" s="2"/>
    </row>
    <row r="12" spans="1:6" ht="15.6">
      <c r="A12" s="8" t="s">
        <v>57</v>
      </c>
      <c r="B12" s="4"/>
      <c r="C12" s="2"/>
      <c r="D12" s="7"/>
      <c r="E12" s="4"/>
      <c r="F12" s="2"/>
    </row>
    <row r="13" spans="1:6" ht="15.6">
      <c r="B13" s="4"/>
      <c r="C13" s="2"/>
      <c r="D13" s="7"/>
      <c r="E13" s="4"/>
      <c r="F13" s="2"/>
    </row>
    <row r="14" spans="1:6" ht="15">
      <c r="A14" s="8" t="s">
        <v>59</v>
      </c>
    </row>
    <row r="15" spans="1:6" ht="15">
      <c r="A15" s="8" t="s">
        <v>60</v>
      </c>
    </row>
    <row r="16" spans="1:6" ht="15">
      <c r="A16" s="9" t="s">
        <v>63</v>
      </c>
    </row>
    <row r="17" spans="1:6" ht="15">
      <c r="A17" s="9" t="s">
        <v>62</v>
      </c>
    </row>
    <row r="18" spans="1:6" ht="15">
      <c r="A18" s="8" t="s">
        <v>61</v>
      </c>
    </row>
    <row r="20" spans="1:6" ht="15">
      <c r="A20" s="8" t="s">
        <v>64</v>
      </c>
    </row>
    <row r="21" spans="1:6" ht="15">
      <c r="A21" s="8" t="s">
        <v>65</v>
      </c>
    </row>
    <row r="22" spans="1:6" ht="15">
      <c r="A22" s="8" t="s">
        <v>66</v>
      </c>
    </row>
    <row r="24" spans="1:6" ht="15">
      <c r="A24" s="8" t="s">
        <v>56</v>
      </c>
    </row>
    <row r="25" spans="1:6" ht="15">
      <c r="A25" s="8" t="s">
        <v>58</v>
      </c>
    </row>
    <row r="31" spans="1:6" ht="15.6">
      <c r="A31" s="2"/>
      <c r="B31" s="2"/>
      <c r="C31" s="2"/>
      <c r="D31" s="2"/>
      <c r="E31" s="2"/>
      <c r="F31" s="2"/>
    </row>
    <row r="32" spans="1:6" ht="15.6">
      <c r="A32" s="2" t="s">
        <v>234</v>
      </c>
      <c r="C32" s="2"/>
      <c r="D32" s="2"/>
      <c r="E32" s="2"/>
      <c r="F32" s="2"/>
    </row>
    <row r="33" spans="1:6" ht="15.6">
      <c r="C33" s="2"/>
      <c r="D33" s="2"/>
      <c r="E33" s="2"/>
      <c r="F33" s="2"/>
    </row>
    <row r="34" spans="1:6" ht="15.6">
      <c r="A34" s="57" t="s">
        <v>11</v>
      </c>
      <c r="B34" s="57" t="s">
        <v>12</v>
      </c>
      <c r="C34" s="2"/>
      <c r="D34" s="4"/>
      <c r="E34" s="4"/>
      <c r="F34" s="2"/>
    </row>
    <row r="35" spans="1:6" ht="15.6">
      <c r="A35" s="58" t="s">
        <v>20</v>
      </c>
      <c r="B35" s="58" t="s">
        <v>15</v>
      </c>
      <c r="C35" s="2"/>
      <c r="D35" s="4"/>
      <c r="E35" s="5"/>
      <c r="F35" s="2"/>
    </row>
    <row r="36" spans="1:6" ht="15.6">
      <c r="A36" s="59" t="s">
        <v>13</v>
      </c>
      <c r="B36" s="59" t="s">
        <v>14</v>
      </c>
      <c r="C36" s="2"/>
      <c r="D36" s="4"/>
      <c r="E36" s="4"/>
      <c r="F36" s="2"/>
    </row>
    <row r="37" spans="1:6" ht="15.6">
      <c r="A37" s="57">
        <v>0</v>
      </c>
      <c r="B37" s="57">
        <v>0</v>
      </c>
      <c r="C37" s="2"/>
      <c r="D37" s="6"/>
      <c r="E37" s="4"/>
      <c r="F37" s="2"/>
    </row>
    <row r="38" spans="1:6" ht="15.6">
      <c r="A38" s="58">
        <v>6</v>
      </c>
      <c r="B38" s="58">
        <v>16</v>
      </c>
      <c r="C38" s="2"/>
      <c r="D38" s="7"/>
      <c r="E38" s="4"/>
      <c r="F38" s="2"/>
    </row>
    <row r="39" spans="1:6" ht="15.6">
      <c r="A39" s="58">
        <v>4</v>
      </c>
      <c r="B39" s="58">
        <v>9</v>
      </c>
      <c r="C39" s="2"/>
      <c r="D39" s="7" t="s">
        <v>224</v>
      </c>
      <c r="E39" s="4"/>
      <c r="F39" s="2"/>
    </row>
    <row r="40" spans="1:6" ht="15.6">
      <c r="A40" s="58">
        <v>2</v>
      </c>
      <c r="B40" s="58">
        <v>4</v>
      </c>
      <c r="C40" s="2"/>
      <c r="D40" s="7"/>
      <c r="E40" s="4"/>
      <c r="F40" s="2"/>
    </row>
    <row r="41" spans="1:6" ht="15.6">
      <c r="A41" s="58">
        <v>8</v>
      </c>
      <c r="B41" s="58">
        <v>21</v>
      </c>
      <c r="C41" s="2"/>
      <c r="D41" s="7"/>
      <c r="E41" s="4"/>
      <c r="F41" s="2"/>
    </row>
    <row r="42" spans="1:6" ht="15.6">
      <c r="A42" s="59">
        <v>10</v>
      </c>
      <c r="B42" s="59">
        <v>26</v>
      </c>
      <c r="C42" s="2"/>
      <c r="D42" s="7"/>
      <c r="E42" s="4"/>
      <c r="F42" s="2"/>
    </row>
    <row r="44" spans="1:6" ht="15">
      <c r="A44" s="10" t="s">
        <v>218</v>
      </c>
    </row>
    <row r="45" spans="1:6" ht="15">
      <c r="A45" s="10" t="s">
        <v>219</v>
      </c>
    </row>
    <row r="46" spans="1:6" ht="15">
      <c r="A46" s="10" t="s">
        <v>222</v>
      </c>
    </row>
    <row r="47" spans="1:6" ht="15">
      <c r="A47" s="10" t="s">
        <v>223</v>
      </c>
    </row>
    <row r="48" spans="1:6" ht="15">
      <c r="A48" s="10" t="s">
        <v>220</v>
      </c>
    </row>
    <row r="49" spans="1:6" ht="15">
      <c r="A49" s="10" t="s">
        <v>225</v>
      </c>
    </row>
    <row r="50" spans="1:6" ht="15">
      <c r="A50" s="10" t="s">
        <v>228</v>
      </c>
    </row>
    <row r="51" spans="1:6" ht="15">
      <c r="A51" s="10" t="s">
        <v>221</v>
      </c>
    </row>
    <row r="52" spans="1:6" ht="15.6">
      <c r="A52" s="2" t="s">
        <v>226</v>
      </c>
    </row>
    <row r="53" spans="1:6" ht="15.6">
      <c r="A53" s="2" t="s">
        <v>227</v>
      </c>
    </row>
    <row r="55" spans="1:6" ht="15">
      <c r="A55" s="10" t="s">
        <v>229</v>
      </c>
    </row>
    <row r="56" spans="1:6" ht="15">
      <c r="A56" s="10" t="s">
        <v>232</v>
      </c>
    </row>
    <row r="57" spans="1:6" ht="15">
      <c r="A57" s="10" t="s">
        <v>230</v>
      </c>
    </row>
    <row r="58" spans="1:6" ht="15.6">
      <c r="A58" s="2" t="s">
        <v>231</v>
      </c>
    </row>
    <row r="59" spans="1:6" ht="15.6">
      <c r="A59" s="2" t="s">
        <v>233</v>
      </c>
    </row>
    <row r="63" spans="1:6" ht="15.6">
      <c r="A63" s="2"/>
      <c r="B63" s="2"/>
      <c r="C63" s="2"/>
      <c r="D63" s="2"/>
      <c r="E63" s="2"/>
      <c r="F63" s="2"/>
    </row>
    <row r="64" spans="1:6" ht="15.6">
      <c r="A64" s="2" t="s">
        <v>234</v>
      </c>
      <c r="C64" s="2"/>
      <c r="D64" s="2"/>
      <c r="E64" s="2"/>
      <c r="F64" s="2"/>
    </row>
    <row r="65" spans="1:6" ht="15.6">
      <c r="C65" s="2"/>
      <c r="D65" s="2"/>
      <c r="E65" s="2"/>
      <c r="F65" s="2"/>
    </row>
    <row r="66" spans="1:6" ht="15.6">
      <c r="A66" s="57" t="s">
        <v>11</v>
      </c>
      <c r="B66" s="57" t="s">
        <v>12</v>
      </c>
      <c r="C66" s="2"/>
      <c r="D66" s="4"/>
      <c r="E66" s="4"/>
      <c r="F66" s="2"/>
    </row>
    <row r="67" spans="1:6" ht="15.6">
      <c r="A67" s="58" t="s">
        <v>20</v>
      </c>
      <c r="B67" s="58" t="s">
        <v>15</v>
      </c>
      <c r="C67" s="2"/>
      <c r="D67" s="4"/>
      <c r="E67" s="5"/>
      <c r="F67" s="2"/>
    </row>
    <row r="68" spans="1:6" ht="15.6">
      <c r="A68" s="59" t="s">
        <v>13</v>
      </c>
      <c r="B68" s="59" t="s">
        <v>14</v>
      </c>
      <c r="C68" s="2"/>
      <c r="D68" s="4"/>
      <c r="E68" s="4"/>
      <c r="F68" s="2"/>
    </row>
    <row r="69" spans="1:6" ht="15.6">
      <c r="A69" s="57">
        <v>0</v>
      </c>
      <c r="B69" s="57">
        <v>0</v>
      </c>
      <c r="C69" s="2"/>
      <c r="D69" s="64" t="s">
        <v>235</v>
      </c>
      <c r="E69" s="4"/>
      <c r="F69" s="2"/>
    </row>
    <row r="70" spans="1:6" ht="15.6">
      <c r="A70" s="58">
        <v>2</v>
      </c>
      <c r="B70" s="58">
        <v>4</v>
      </c>
      <c r="C70" s="2"/>
      <c r="D70" s="65" t="s">
        <v>236</v>
      </c>
      <c r="E70" s="4"/>
      <c r="F70" s="2"/>
    </row>
    <row r="71" spans="1:6" ht="15.6">
      <c r="A71" s="58">
        <v>4</v>
      </c>
      <c r="B71" s="58">
        <v>9</v>
      </c>
      <c r="C71" s="2"/>
      <c r="D71" s="7"/>
      <c r="E71" s="4"/>
      <c r="F71" s="2"/>
    </row>
    <row r="72" spans="1:6" ht="15.6">
      <c r="A72" s="58">
        <v>6</v>
      </c>
      <c r="B72" s="58">
        <v>16</v>
      </c>
      <c r="C72" s="2"/>
      <c r="D72" s="7"/>
      <c r="E72" s="4"/>
      <c r="F72" s="2"/>
    </row>
    <row r="73" spans="1:6" ht="15.6">
      <c r="A73" s="58">
        <v>8</v>
      </c>
      <c r="B73" s="58">
        <v>21</v>
      </c>
      <c r="C73" s="2"/>
      <c r="D73" s="7"/>
      <c r="E73" s="4"/>
      <c r="F73" s="2"/>
    </row>
    <row r="74" spans="1:6" ht="15.6">
      <c r="A74" s="59">
        <v>10</v>
      </c>
      <c r="B74" s="59">
        <v>26</v>
      </c>
      <c r="C74" s="2"/>
      <c r="D74" s="7"/>
      <c r="E74" s="4"/>
      <c r="F74" s="2"/>
    </row>
    <row r="76" spans="1:6" ht="15">
      <c r="A76" s="10" t="s">
        <v>241</v>
      </c>
    </row>
    <row r="77" spans="1:6" ht="15">
      <c r="A77" s="10" t="s">
        <v>240</v>
      </c>
    </row>
    <row r="79" spans="1:6" ht="15">
      <c r="A79" s="10" t="s">
        <v>242</v>
      </c>
    </row>
    <row r="80" spans="1:6" ht="15">
      <c r="A80" s="10" t="s">
        <v>243</v>
      </c>
    </row>
    <row r="81" spans="1:6" ht="15">
      <c r="A81" s="10" t="s">
        <v>244</v>
      </c>
    </row>
    <row r="83" spans="1:6" ht="15">
      <c r="A83" s="10" t="s">
        <v>245</v>
      </c>
    </row>
    <row r="84" spans="1:6" ht="15">
      <c r="A84" s="10" t="s">
        <v>237</v>
      </c>
    </row>
    <row r="85" spans="1:6" ht="15">
      <c r="A85" s="10" t="s">
        <v>238</v>
      </c>
    </row>
    <row r="86" spans="1:6" ht="15">
      <c r="A86" s="10" t="s">
        <v>239</v>
      </c>
    </row>
    <row r="87" spans="1:6" ht="15">
      <c r="A87" s="10" t="s">
        <v>246</v>
      </c>
    </row>
    <row r="89" spans="1:6" ht="15.6">
      <c r="A89" s="2"/>
    </row>
    <row r="90" spans="1:6" ht="15.6">
      <c r="A90" s="2"/>
    </row>
    <row r="91" spans="1:6" ht="15.6">
      <c r="A91" s="2"/>
    </row>
    <row r="95" spans="1:6" ht="15.6">
      <c r="A95" s="2"/>
      <c r="B95" s="2"/>
      <c r="C95" s="2"/>
      <c r="D95" s="2"/>
      <c r="E95" s="2"/>
      <c r="F95" s="2"/>
    </row>
    <row r="96" spans="1:6" ht="15.6">
      <c r="A96" s="2" t="s">
        <v>234</v>
      </c>
      <c r="C96" s="2"/>
      <c r="D96" s="2"/>
      <c r="E96" s="2"/>
      <c r="F96" s="2"/>
    </row>
    <row r="97" spans="1:6" ht="15.6">
      <c r="C97" s="2"/>
      <c r="D97" s="2"/>
      <c r="E97" s="2"/>
      <c r="F97" s="2"/>
    </row>
    <row r="98" spans="1:6" ht="15.6">
      <c r="A98" s="57" t="s">
        <v>11</v>
      </c>
      <c r="B98" s="57" t="s">
        <v>12</v>
      </c>
      <c r="C98" s="2"/>
      <c r="D98" s="4"/>
      <c r="E98" s="4"/>
      <c r="F98" s="2"/>
    </row>
    <row r="99" spans="1:6" ht="15.6">
      <c r="A99" s="58" t="s">
        <v>20</v>
      </c>
      <c r="B99" s="58" t="s">
        <v>15</v>
      </c>
      <c r="C99" s="2"/>
      <c r="D99" s="4"/>
      <c r="E99" s="5"/>
      <c r="F99" s="2"/>
    </row>
    <row r="100" spans="1:6" ht="15.6">
      <c r="A100" s="59" t="s">
        <v>13</v>
      </c>
      <c r="B100" s="59" t="s">
        <v>14</v>
      </c>
      <c r="C100" s="2"/>
      <c r="D100" s="4"/>
      <c r="E100" s="4"/>
      <c r="F100" s="2"/>
    </row>
    <row r="101" spans="1:6" ht="15.6">
      <c r="A101" s="57">
        <v>0</v>
      </c>
      <c r="B101" s="57">
        <v>0</v>
      </c>
      <c r="C101" s="2"/>
      <c r="D101" s="64" t="s">
        <v>235</v>
      </c>
      <c r="E101" s="4"/>
      <c r="F101" s="2"/>
    </row>
    <row r="102" spans="1:6" ht="15.6">
      <c r="A102" s="58">
        <v>2</v>
      </c>
      <c r="B102" s="58">
        <v>4</v>
      </c>
      <c r="C102" s="2"/>
      <c r="D102" s="65" t="s">
        <v>236</v>
      </c>
      <c r="E102" s="4"/>
      <c r="F102" s="2"/>
    </row>
    <row r="103" spans="1:6" ht="15.6">
      <c r="A103" s="58">
        <v>4</v>
      </c>
      <c r="B103" s="58">
        <v>9</v>
      </c>
      <c r="C103" s="2"/>
      <c r="D103" s="7"/>
      <c r="E103" s="4"/>
      <c r="F103" s="2"/>
    </row>
    <row r="104" spans="1:6" ht="15.6">
      <c r="A104" s="58">
        <v>6</v>
      </c>
      <c r="B104" s="58">
        <v>16</v>
      </c>
      <c r="C104" s="2"/>
      <c r="D104" s="7"/>
      <c r="E104" s="4"/>
      <c r="F104" s="2"/>
    </row>
    <row r="105" spans="1:6" ht="15.6">
      <c r="A105" s="58">
        <v>8</v>
      </c>
      <c r="B105" s="58">
        <v>21</v>
      </c>
      <c r="C105" s="2"/>
      <c r="D105" s="7"/>
      <c r="E105" s="4"/>
      <c r="F105" s="2"/>
    </row>
    <row r="106" spans="1:6" ht="15.6">
      <c r="A106" s="59">
        <v>10</v>
      </c>
      <c r="B106" s="59">
        <v>26</v>
      </c>
      <c r="C106" s="2"/>
      <c r="D106" s="7"/>
      <c r="E106" s="4"/>
      <c r="F106" s="2"/>
    </row>
    <row r="108" spans="1:6" ht="15">
      <c r="A108" s="10" t="s">
        <v>241</v>
      </c>
    </row>
    <row r="109" spans="1:6" ht="15">
      <c r="A109" s="10"/>
    </row>
    <row r="111" spans="1:6" ht="15">
      <c r="A111" s="3" t="s">
        <v>518</v>
      </c>
    </row>
    <row r="112" spans="1:6" ht="15">
      <c r="A112" s="3" t="s">
        <v>513</v>
      </c>
    </row>
    <row r="113" spans="1:3" ht="15">
      <c r="A113" s="10"/>
    </row>
    <row r="114" spans="1:3" ht="15">
      <c r="A114" s="3" t="s">
        <v>528</v>
      </c>
    </row>
    <row r="115" spans="1:3" ht="15">
      <c r="A115" s="3" t="s">
        <v>527</v>
      </c>
    </row>
    <row r="116" spans="1:3" ht="15">
      <c r="A116" s="10"/>
    </row>
    <row r="117" spans="1:3" ht="15">
      <c r="A117" s="3" t="s">
        <v>521</v>
      </c>
    </row>
    <row r="123" spans="1:3" ht="15.6">
      <c r="A123" s="2"/>
    </row>
    <row r="125" spans="1:3" ht="21">
      <c r="A125" s="2" t="s">
        <v>463</v>
      </c>
      <c r="B125" s="5" t="s">
        <v>468</v>
      </c>
      <c r="C125" s="34"/>
    </row>
    <row r="126" spans="1:3" ht="21">
      <c r="A126" s="2"/>
      <c r="B126" s="2"/>
      <c r="C126" s="34"/>
    </row>
    <row r="127" spans="1:3" ht="21">
      <c r="A127" s="2" t="s">
        <v>514</v>
      </c>
      <c r="B127" s="2"/>
      <c r="C127" s="34"/>
    </row>
    <row r="128" spans="1:3" ht="21">
      <c r="A128" s="2"/>
      <c r="B128" s="2"/>
      <c r="C128" s="34"/>
    </row>
    <row r="129" spans="1:3" ht="15.6">
      <c r="A129" s="57" t="s">
        <v>100</v>
      </c>
      <c r="B129" s="57" t="s">
        <v>101</v>
      </c>
      <c r="C129" s="57" t="s">
        <v>304</v>
      </c>
    </row>
    <row r="130" spans="1:3" ht="15.6">
      <c r="A130" s="57">
        <v>0</v>
      </c>
      <c r="B130" s="66">
        <v>0</v>
      </c>
      <c r="C130" s="57">
        <f t="shared" ref="C130:C135" si="0">0.2*A130^2</f>
        <v>0</v>
      </c>
    </row>
    <row r="131" spans="1:3" ht="15.6">
      <c r="A131" s="58">
        <v>2</v>
      </c>
      <c r="B131" s="67">
        <v>1.2</v>
      </c>
      <c r="C131" s="58">
        <f t="shared" si="0"/>
        <v>0.8</v>
      </c>
    </row>
    <row r="132" spans="1:3" ht="15.6">
      <c r="A132" s="58">
        <v>4</v>
      </c>
      <c r="B132" s="67">
        <v>2</v>
      </c>
      <c r="C132" s="58">
        <f t="shared" si="0"/>
        <v>3.2</v>
      </c>
    </row>
    <row r="133" spans="1:3" ht="15.6">
      <c r="A133" s="58">
        <v>6</v>
      </c>
      <c r="B133" s="67">
        <v>8</v>
      </c>
      <c r="C133" s="58">
        <f t="shared" si="0"/>
        <v>7.2</v>
      </c>
    </row>
    <row r="134" spans="1:3" ht="15.6">
      <c r="A134" s="58">
        <v>8</v>
      </c>
      <c r="B134" s="67">
        <v>11</v>
      </c>
      <c r="C134" s="58">
        <f t="shared" si="0"/>
        <v>12.8</v>
      </c>
    </row>
    <row r="135" spans="1:3" ht="15.6">
      <c r="A135" s="59">
        <v>10</v>
      </c>
      <c r="B135" s="68">
        <v>24</v>
      </c>
      <c r="C135" s="59">
        <f t="shared" si="0"/>
        <v>20</v>
      </c>
    </row>
    <row r="138" spans="1:3" ht="15">
      <c r="A138" s="3" t="s">
        <v>522</v>
      </c>
    </row>
    <row r="139" spans="1:3" ht="15">
      <c r="A139" s="3" t="s">
        <v>525</v>
      </c>
    </row>
    <row r="140" spans="1:3" ht="15">
      <c r="A140" s="3" t="s">
        <v>516</v>
      </c>
    </row>
    <row r="142" spans="1:3" ht="15">
      <c r="A142" s="3" t="s">
        <v>517</v>
      </c>
    </row>
    <row r="143" spans="1:3" ht="15">
      <c r="A143" s="3" t="s">
        <v>526</v>
      </c>
    </row>
    <row r="145" spans="1:1" ht="15">
      <c r="A145" s="3" t="s">
        <v>524</v>
      </c>
    </row>
    <row r="146" spans="1:1" ht="15">
      <c r="A146" s="3" t="s">
        <v>523</v>
      </c>
    </row>
    <row r="151" spans="1:1" ht="15.6">
      <c r="A151" s="2" t="s">
        <v>515</v>
      </c>
    </row>
    <row r="152" spans="1:1" ht="15.6">
      <c r="A152" s="2" t="s">
        <v>519</v>
      </c>
    </row>
    <row r="153" spans="1:1" ht="15.6">
      <c r="A153" s="2" t="s">
        <v>529</v>
      </c>
    </row>
    <row r="154" spans="1:1" ht="15.6">
      <c r="A154" s="2" t="s">
        <v>520</v>
      </c>
    </row>
  </sheetData>
  <phoneticPr fontId="1" type="noConversion"/>
  <pageMargins left="0.75" right="0.75" top="1" bottom="1" header="0.5" footer="0.5"/>
  <pageSetup paperSize="0" scale="7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G100"/>
  <sheetViews>
    <sheetView workbookViewId="0"/>
  </sheetViews>
  <sheetFormatPr defaultRowHeight="13.2"/>
  <cols>
    <col min="1" max="1" width="12.6640625" customWidth="1"/>
    <col min="4" max="4" width="13.109375" customWidth="1"/>
    <col min="5" max="5" width="12.5546875" customWidth="1"/>
  </cols>
  <sheetData>
    <row r="1" spans="1:2" ht="22.8">
      <c r="A1" s="32" t="s">
        <v>248</v>
      </c>
    </row>
    <row r="4" spans="1:2" ht="15.6">
      <c r="A4" s="57" t="s">
        <v>11</v>
      </c>
      <c r="B4" s="57" t="s">
        <v>12</v>
      </c>
    </row>
    <row r="5" spans="1:2" ht="15.6">
      <c r="A5" s="58" t="s">
        <v>20</v>
      </c>
      <c r="B5" s="58" t="s">
        <v>15</v>
      </c>
    </row>
    <row r="6" spans="1:2" ht="15.6">
      <c r="A6" s="59" t="s">
        <v>13</v>
      </c>
      <c r="B6" s="59" t="s">
        <v>14</v>
      </c>
    </row>
    <row r="7" spans="1:2" ht="15.6">
      <c r="A7" s="57">
        <v>0</v>
      </c>
      <c r="B7" s="57">
        <v>0</v>
      </c>
    </row>
    <row r="8" spans="1:2" ht="15.6">
      <c r="A8" s="58">
        <v>2</v>
      </c>
      <c r="B8" s="58">
        <v>4</v>
      </c>
    </row>
    <row r="9" spans="1:2" ht="15.6">
      <c r="A9" s="58">
        <v>4</v>
      </c>
      <c r="B9" s="58">
        <v>9</v>
      </c>
    </row>
    <row r="10" spans="1:2" ht="15.6">
      <c r="A10" s="58">
        <v>6</v>
      </c>
      <c r="B10" s="58">
        <v>16</v>
      </c>
    </row>
    <row r="11" spans="1:2" ht="15.6">
      <c r="A11" s="58">
        <v>8</v>
      </c>
      <c r="B11" s="58">
        <v>21</v>
      </c>
    </row>
    <row r="12" spans="1:2" ht="15.6">
      <c r="A12" s="59">
        <v>10</v>
      </c>
      <c r="B12" s="59">
        <v>26</v>
      </c>
    </row>
    <row r="17" spans="1:7" ht="15">
      <c r="A17" s="10" t="s">
        <v>269</v>
      </c>
    </row>
    <row r="18" spans="1:7" ht="15">
      <c r="A18" s="10" t="s">
        <v>259</v>
      </c>
    </row>
    <row r="19" spans="1:7" ht="15">
      <c r="A19" s="10" t="s">
        <v>260</v>
      </c>
      <c r="G19" s="10" t="s">
        <v>262</v>
      </c>
    </row>
    <row r="20" spans="1:7" ht="15">
      <c r="A20" s="10" t="s">
        <v>261</v>
      </c>
      <c r="G20" s="10" t="s">
        <v>263</v>
      </c>
    </row>
    <row r="21" spans="1:7" ht="15">
      <c r="A21" s="10" t="s">
        <v>267</v>
      </c>
    </row>
    <row r="22" spans="1:7" ht="15">
      <c r="A22" s="10" t="s">
        <v>281</v>
      </c>
    </row>
    <row r="24" spans="1:7" ht="15.6">
      <c r="A24" s="2" t="s">
        <v>268</v>
      </c>
    </row>
    <row r="27" spans="1:7" ht="15.6">
      <c r="A27" s="57" t="s">
        <v>11</v>
      </c>
      <c r="B27" s="57" t="s">
        <v>12</v>
      </c>
    </row>
    <row r="28" spans="1:7" ht="15.6">
      <c r="A28" s="58" t="s">
        <v>20</v>
      </c>
      <c r="B28" s="58" t="s">
        <v>249</v>
      </c>
    </row>
    <row r="29" spans="1:7" ht="15.6">
      <c r="A29" s="59" t="s">
        <v>264</v>
      </c>
      <c r="B29" s="59" t="s">
        <v>190</v>
      </c>
    </row>
    <row r="30" spans="1:7" ht="15.6">
      <c r="A30" s="57">
        <v>0</v>
      </c>
      <c r="B30" s="57">
        <v>0</v>
      </c>
    </row>
    <row r="31" spans="1:7" ht="15.6">
      <c r="A31" s="58">
        <v>3</v>
      </c>
      <c r="B31" s="58">
        <v>3</v>
      </c>
    </row>
    <row r="32" spans="1:7" ht="15.6">
      <c r="A32" s="58">
        <v>5</v>
      </c>
      <c r="B32" s="58">
        <v>8</v>
      </c>
    </row>
    <row r="33" spans="1:2" ht="15.6">
      <c r="A33" s="58">
        <v>7</v>
      </c>
      <c r="B33" s="58">
        <v>17</v>
      </c>
    </row>
    <row r="34" spans="1:2" ht="15.6">
      <c r="A34" s="58">
        <v>10</v>
      </c>
      <c r="B34" s="58">
        <v>22</v>
      </c>
    </row>
    <row r="35" spans="1:2" ht="15.6">
      <c r="A35" s="59">
        <v>12</v>
      </c>
      <c r="B35" s="59">
        <v>28</v>
      </c>
    </row>
    <row r="40" spans="1:2" ht="15">
      <c r="A40" s="10" t="s">
        <v>265</v>
      </c>
    </row>
    <row r="41" spans="1:2" ht="15">
      <c r="A41" s="10" t="s">
        <v>270</v>
      </c>
    </row>
    <row r="42" spans="1:2" ht="15">
      <c r="A42" s="10" t="s">
        <v>266</v>
      </c>
    </row>
    <row r="43" spans="1:2" ht="15">
      <c r="A43" s="10" t="s">
        <v>271</v>
      </c>
    </row>
    <row r="44" spans="1:2" ht="15">
      <c r="A44" s="10" t="s">
        <v>272</v>
      </c>
    </row>
    <row r="46" spans="1:2" ht="15">
      <c r="A46" s="10" t="s">
        <v>282</v>
      </c>
    </row>
    <row r="49" spans="1:1">
      <c r="A49" s="13" t="s">
        <v>289</v>
      </c>
    </row>
    <row r="51" spans="1:1" ht="15">
      <c r="A51" s="10" t="s">
        <v>290</v>
      </c>
    </row>
    <row r="52" spans="1:1" ht="15">
      <c r="A52" s="10" t="s">
        <v>291</v>
      </c>
    </row>
    <row r="53" spans="1:1" ht="15">
      <c r="A53" s="10" t="s">
        <v>292</v>
      </c>
    </row>
    <row r="54" spans="1:1" ht="15">
      <c r="A54" s="10" t="s">
        <v>293</v>
      </c>
    </row>
    <row r="55" spans="1:1" ht="15">
      <c r="A55" s="10" t="s">
        <v>294</v>
      </c>
    </row>
    <row r="56" spans="1:1" ht="15">
      <c r="A56" s="10" t="s">
        <v>295</v>
      </c>
    </row>
    <row r="57" spans="1:1" ht="15">
      <c r="A57" s="10" t="s">
        <v>296</v>
      </c>
    </row>
    <row r="58" spans="1:1" ht="15">
      <c r="A58" s="10" t="s">
        <v>297</v>
      </c>
    </row>
    <row r="59" spans="1:1" ht="15">
      <c r="A59" s="10" t="s">
        <v>298</v>
      </c>
    </row>
    <row r="60" spans="1:1" ht="15">
      <c r="A60" s="10" t="s">
        <v>299</v>
      </c>
    </row>
    <row r="62" spans="1:1" ht="15.6">
      <c r="A62" s="2" t="s">
        <v>300</v>
      </c>
    </row>
    <row r="64" spans="1:1" ht="15">
      <c r="A64" s="10" t="s">
        <v>302</v>
      </c>
    </row>
    <row r="65" spans="1:1" ht="15">
      <c r="A65" s="10" t="s">
        <v>303</v>
      </c>
    </row>
    <row r="67" spans="1:1" ht="15">
      <c r="A67" s="10" t="s">
        <v>301</v>
      </c>
    </row>
    <row r="68" spans="1:1" ht="15">
      <c r="A68" s="3" t="s">
        <v>404</v>
      </c>
    </row>
    <row r="80" spans="1:1" ht="15.6">
      <c r="A80" s="2"/>
    </row>
    <row r="82" spans="1:2">
      <c r="A82" s="70"/>
      <c r="B82" s="70"/>
    </row>
    <row r="83" spans="1:2" ht="15.6">
      <c r="A83" s="69"/>
      <c r="B83" s="69"/>
    </row>
    <row r="84" spans="1:2" ht="15.6">
      <c r="A84" s="69"/>
      <c r="B84" s="69"/>
    </row>
    <row r="85" spans="1:2" ht="15.6">
      <c r="A85" s="69"/>
      <c r="B85" s="69"/>
    </row>
    <row r="86" spans="1:2" ht="15.6">
      <c r="A86" s="69"/>
      <c r="B86" s="69"/>
    </row>
    <row r="87" spans="1:2" ht="15.6">
      <c r="A87" s="69"/>
      <c r="B87" s="69"/>
    </row>
    <row r="88" spans="1:2" ht="15.6">
      <c r="A88" s="69"/>
      <c r="B88" s="69"/>
    </row>
    <row r="89" spans="1:2" ht="15.6">
      <c r="A89" s="69"/>
      <c r="B89" s="69"/>
    </row>
    <row r="90" spans="1:2" ht="15.6">
      <c r="A90" s="69"/>
      <c r="B90" s="69"/>
    </row>
    <row r="91" spans="1:2" ht="15.6">
      <c r="A91" s="69"/>
      <c r="B91" s="69"/>
    </row>
    <row r="92" spans="1:2">
      <c r="A92" s="70"/>
      <c r="B92" s="70"/>
    </row>
    <row r="93" spans="1:2">
      <c r="A93" s="70"/>
      <c r="B93" s="70"/>
    </row>
    <row r="96" spans="1:2" ht="15">
      <c r="A96" s="10"/>
    </row>
    <row r="97" spans="1:1" ht="15">
      <c r="A97" s="10"/>
    </row>
    <row r="98" spans="1:1" ht="15">
      <c r="A98" s="10"/>
    </row>
    <row r="99" spans="1:1" ht="15">
      <c r="A99" s="10"/>
    </row>
    <row r="100" spans="1:1" ht="15">
      <c r="A100" s="10"/>
    </row>
  </sheetData>
  <phoneticPr fontId="1" type="noConversion"/>
  <pageMargins left="0.75" right="0.75" top="1" bottom="1" header="0.5" footer="0.5"/>
  <pageSetup paperSize="0" scale="74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9">
    <pageSetUpPr fitToPage="1"/>
  </sheetPr>
  <dimension ref="A1:I40"/>
  <sheetViews>
    <sheetView workbookViewId="0"/>
  </sheetViews>
  <sheetFormatPr defaultRowHeight="13.2"/>
  <sheetData>
    <row r="1" spans="1:4" ht="22.8">
      <c r="A1" s="32" t="s">
        <v>405</v>
      </c>
    </row>
    <row r="3" spans="1:4" ht="15">
      <c r="A3" s="10" t="s">
        <v>98</v>
      </c>
    </row>
    <row r="4" spans="1:4" ht="15">
      <c r="A4" s="10" t="s">
        <v>99</v>
      </c>
    </row>
    <row r="5" spans="1:4" ht="15">
      <c r="A5" s="3" t="s">
        <v>488</v>
      </c>
    </row>
    <row r="6" spans="1:4" ht="15">
      <c r="A6" s="10" t="s">
        <v>136</v>
      </c>
    </row>
    <row r="7" spans="1:4" ht="15">
      <c r="A7" s="3" t="s">
        <v>489</v>
      </c>
    </row>
    <row r="8" spans="1:4" ht="15">
      <c r="A8" s="10"/>
    </row>
    <row r="9" spans="1:4" ht="15">
      <c r="A9" s="10" t="s">
        <v>134</v>
      </c>
    </row>
    <row r="10" spans="1:4" ht="15">
      <c r="A10" s="10"/>
      <c r="B10" s="11" t="s">
        <v>100</v>
      </c>
      <c r="C10" s="11" t="s">
        <v>101</v>
      </c>
      <c r="D10" s="11" t="s">
        <v>102</v>
      </c>
    </row>
    <row r="11" spans="1:4" ht="15">
      <c r="A11" s="10"/>
      <c r="B11" s="11">
        <v>1</v>
      </c>
      <c r="C11" s="11">
        <v>1</v>
      </c>
      <c r="D11" s="11"/>
    </row>
    <row r="12" spans="1:4" ht="15">
      <c r="A12" s="10"/>
      <c r="B12" s="11">
        <v>3</v>
      </c>
      <c r="C12" s="11">
        <v>2</v>
      </c>
      <c r="D12" s="11"/>
    </row>
    <row r="13" spans="1:4" ht="15">
      <c r="A13" s="10"/>
      <c r="B13" s="11">
        <v>7</v>
      </c>
      <c r="C13" s="11">
        <v>5</v>
      </c>
      <c r="D13" s="11"/>
    </row>
    <row r="14" spans="1:4" ht="15">
      <c r="A14" s="10"/>
      <c r="B14" s="11">
        <v>8</v>
      </c>
      <c r="C14" s="11">
        <v>6</v>
      </c>
      <c r="D14" s="11"/>
    </row>
    <row r="15" spans="1:4" ht="15">
      <c r="A15" s="10"/>
      <c r="B15" s="11"/>
      <c r="C15" s="11"/>
      <c r="D15" s="11"/>
    </row>
    <row r="16" spans="1:4" ht="15">
      <c r="A16" s="10"/>
      <c r="B16" s="11">
        <v>2</v>
      </c>
      <c r="C16" s="11">
        <v>1</v>
      </c>
      <c r="D16" s="11"/>
    </row>
    <row r="17" spans="1:9">
      <c r="B17" s="11">
        <v>6</v>
      </c>
      <c r="C17" s="11">
        <v>4</v>
      </c>
      <c r="D17" s="11"/>
    </row>
    <row r="18" spans="1:9">
      <c r="B18" s="11">
        <v>5</v>
      </c>
      <c r="C18" s="11">
        <v>6</v>
      </c>
      <c r="D18" s="11"/>
    </row>
    <row r="19" spans="1:9">
      <c r="B19" s="11">
        <v>9</v>
      </c>
      <c r="C19" s="11">
        <v>8</v>
      </c>
      <c r="D19" s="11"/>
    </row>
    <row r="20" spans="1:9">
      <c r="D20" s="11"/>
    </row>
    <row r="21" spans="1:9">
      <c r="B21" s="11">
        <v>1</v>
      </c>
      <c r="D21" s="11">
        <v>1</v>
      </c>
    </row>
    <row r="22" spans="1:9">
      <c r="B22" s="11">
        <v>9</v>
      </c>
      <c r="D22" s="11">
        <v>8</v>
      </c>
    </row>
    <row r="27" spans="1:9" ht="15">
      <c r="A27" s="10" t="s">
        <v>105</v>
      </c>
    </row>
    <row r="28" spans="1:9" ht="15">
      <c r="A28" s="3" t="s">
        <v>490</v>
      </c>
    </row>
    <row r="30" spans="1:9" ht="15.6">
      <c r="A30" s="2" t="s">
        <v>285</v>
      </c>
      <c r="I30" s="2"/>
    </row>
    <row r="32" spans="1:9" ht="15">
      <c r="A32" s="10" t="s">
        <v>103</v>
      </c>
    </row>
    <row r="33" spans="1:1" ht="15">
      <c r="A33" s="10" t="s">
        <v>104</v>
      </c>
    </row>
    <row r="34" spans="1:1" ht="15">
      <c r="A34" s="3" t="s">
        <v>491</v>
      </c>
    </row>
    <row r="35" spans="1:1" ht="15">
      <c r="A35" s="3" t="s">
        <v>492</v>
      </c>
    </row>
    <row r="36" spans="1:1" ht="15">
      <c r="A36" s="10" t="s">
        <v>283</v>
      </c>
    </row>
    <row r="37" spans="1:1" ht="15">
      <c r="A37" s="3" t="s">
        <v>493</v>
      </c>
    </row>
    <row r="38" spans="1:1" ht="15">
      <c r="A38" s="10" t="s">
        <v>284</v>
      </c>
    </row>
    <row r="39" spans="1:1" ht="15">
      <c r="A39" s="10"/>
    </row>
    <row r="40" spans="1:1" ht="15">
      <c r="A40" s="10"/>
    </row>
  </sheetData>
  <phoneticPr fontId="1" type="noConversion"/>
  <pageMargins left="0.75" right="0.75" top="1" bottom="1" header="0.5" footer="0.5"/>
  <pageSetup paperSize="0" scale="8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H50"/>
  <sheetViews>
    <sheetView workbookViewId="0">
      <selection activeCell="L23" sqref="L23"/>
    </sheetView>
  </sheetViews>
  <sheetFormatPr defaultRowHeight="13.2"/>
  <sheetData>
    <row r="1" spans="1:4" ht="22.8">
      <c r="A1" s="32" t="s">
        <v>68</v>
      </c>
      <c r="D1" s="10" t="s">
        <v>286</v>
      </c>
    </row>
    <row r="3" spans="1:4" ht="15.6">
      <c r="A3" s="2" t="s">
        <v>73</v>
      </c>
    </row>
    <row r="5" spans="1:4" ht="15">
      <c r="A5" s="10" t="s">
        <v>69</v>
      </c>
    </row>
    <row r="6" spans="1:4" ht="15">
      <c r="A6" s="3" t="s">
        <v>70</v>
      </c>
    </row>
    <row r="7" spans="1:4" ht="15">
      <c r="A7" s="10" t="s">
        <v>71</v>
      </c>
    </row>
    <row r="8" spans="1:4" ht="15">
      <c r="A8" s="10" t="s">
        <v>72</v>
      </c>
    </row>
    <row r="9" spans="1:4" ht="15">
      <c r="A9" s="3" t="s">
        <v>287</v>
      </c>
    </row>
    <row r="11" spans="1:4" ht="15.6">
      <c r="A11" s="2" t="s">
        <v>97</v>
      </c>
    </row>
    <row r="13" spans="1:4" ht="15">
      <c r="A13" s="10" t="s">
        <v>74</v>
      </c>
    </row>
    <row r="15" spans="1:4" ht="15.6">
      <c r="A15" s="2" t="s">
        <v>90</v>
      </c>
    </row>
    <row r="16" spans="1:4" ht="15.6">
      <c r="A16" s="2"/>
    </row>
    <row r="17" spans="1:3" ht="15.6">
      <c r="A17" s="2" t="s">
        <v>498</v>
      </c>
    </row>
    <row r="18" spans="1:3" ht="15.6">
      <c r="A18" s="2"/>
    </row>
    <row r="19" spans="1:3" ht="15">
      <c r="A19" s="3" t="s">
        <v>494</v>
      </c>
    </row>
    <row r="20" spans="1:3" ht="15">
      <c r="A20" s="3" t="s">
        <v>495</v>
      </c>
    </row>
    <row r="21" spans="1:3" ht="15">
      <c r="A21" s="3" t="s">
        <v>496</v>
      </c>
    </row>
    <row r="22" spans="1:3" ht="15">
      <c r="A22" s="3" t="s">
        <v>497</v>
      </c>
    </row>
    <row r="23" spans="1:3" ht="15">
      <c r="A23" s="3"/>
    </row>
    <row r="24" spans="1:3" ht="15.6">
      <c r="A24" s="2" t="s">
        <v>511</v>
      </c>
    </row>
    <row r="25" spans="1:3" ht="15">
      <c r="A25" s="3" t="s">
        <v>512</v>
      </c>
    </row>
    <row r="26" spans="1:3" ht="15">
      <c r="A26" s="3" t="s">
        <v>510</v>
      </c>
    </row>
    <row r="27" spans="1:3" ht="15">
      <c r="A27" s="3"/>
    </row>
    <row r="28" spans="1:3" ht="15.6">
      <c r="A28" s="2" t="s">
        <v>530</v>
      </c>
    </row>
    <row r="29" spans="1:3" ht="15">
      <c r="A29" s="3" t="s">
        <v>531</v>
      </c>
    </row>
    <row r="30" spans="1:3" ht="15">
      <c r="A30" s="3" t="s">
        <v>532</v>
      </c>
    </row>
    <row r="31" spans="1:3" ht="15.6">
      <c r="A31" s="2"/>
    </row>
    <row r="32" spans="1:3" ht="15.6">
      <c r="A32" s="2" t="s">
        <v>499</v>
      </c>
      <c r="C32" s="10"/>
    </row>
    <row r="34" spans="1:8" ht="15">
      <c r="A34" s="10" t="s">
        <v>135</v>
      </c>
    </row>
    <row r="35" spans="1:8" ht="15">
      <c r="A35" s="10" t="s">
        <v>88</v>
      </c>
    </row>
    <row r="36" spans="1:8" ht="15">
      <c r="A36" s="10" t="s">
        <v>288</v>
      </c>
    </row>
    <row r="38" spans="1:8" ht="15.6">
      <c r="A38" s="2" t="s">
        <v>500</v>
      </c>
      <c r="C38" s="10"/>
    </row>
    <row r="40" spans="1:8" ht="15">
      <c r="A40" s="10" t="s">
        <v>91</v>
      </c>
    </row>
    <row r="41" spans="1:8" ht="15">
      <c r="A41" s="10" t="s">
        <v>75</v>
      </c>
    </row>
    <row r="42" spans="1:8" ht="15">
      <c r="A42" s="10" t="s">
        <v>89</v>
      </c>
    </row>
    <row r="43" spans="1:8" ht="15">
      <c r="A43" s="10" t="s">
        <v>92</v>
      </c>
    </row>
    <row r="44" spans="1:8" ht="15">
      <c r="A44" s="10" t="s">
        <v>93</v>
      </c>
    </row>
    <row r="46" spans="1:8" ht="15.6">
      <c r="A46" s="2" t="s">
        <v>501</v>
      </c>
      <c r="H46" s="3" t="s">
        <v>502</v>
      </c>
    </row>
    <row r="48" spans="1:8" ht="15">
      <c r="A48" s="10" t="s">
        <v>94</v>
      </c>
    </row>
    <row r="49" spans="1:1" ht="15">
      <c r="A49" s="10" t="s">
        <v>95</v>
      </c>
    </row>
    <row r="50" spans="1:1" ht="15">
      <c r="A50" s="3" t="s">
        <v>96</v>
      </c>
    </row>
  </sheetData>
  <phoneticPr fontId="1" type="noConversion"/>
  <pageMargins left="0.75" right="0.75" top="1" bottom="1" header="0.5" footer="0.5"/>
  <pageSetup paperSize="0" scale="9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I89"/>
  <sheetViews>
    <sheetView topLeftCell="A49" workbookViewId="0">
      <selection activeCell="O60" sqref="O60"/>
    </sheetView>
  </sheetViews>
  <sheetFormatPr defaultColWidth="20.6640625" defaultRowHeight="20.100000000000001" customHeight="1"/>
  <cols>
    <col min="1" max="1" width="22.5546875" style="1" bestFit="1" customWidth="1"/>
    <col min="2" max="4" width="20.6640625" style="1"/>
    <col min="5" max="5" width="23.5546875" style="1" customWidth="1"/>
    <col min="6" max="7" width="20.6640625" style="1"/>
    <col min="8" max="8" width="26.109375" style="1" customWidth="1"/>
    <col min="9" max="16384" width="20.6640625" style="1"/>
  </cols>
  <sheetData>
    <row r="1" spans="1:9" ht="20.100000000000001" customHeight="1">
      <c r="A1" s="32" t="s">
        <v>406</v>
      </c>
      <c r="B1" s="32"/>
      <c r="D1" s="2" t="s">
        <v>403</v>
      </c>
    </row>
    <row r="2" spans="1:9" ht="20.100000000000001" customHeight="1">
      <c r="A2" s="32"/>
      <c r="B2" s="32"/>
      <c r="C2" s="32"/>
      <c r="D2" s="2"/>
    </row>
    <row r="3" spans="1:9" ht="20.100000000000001" customHeight="1">
      <c r="A3" s="10" t="s">
        <v>106</v>
      </c>
      <c r="B3"/>
      <c r="C3"/>
      <c r="D3"/>
      <c r="E3"/>
      <c r="F3"/>
      <c r="G3"/>
    </row>
    <row r="4" spans="1:9" ht="20.100000000000001" customHeight="1">
      <c r="A4" s="10" t="s">
        <v>331</v>
      </c>
      <c r="B4"/>
      <c r="C4"/>
      <c r="D4"/>
      <c r="E4"/>
      <c r="F4"/>
      <c r="G4"/>
    </row>
    <row r="5" spans="1:9" ht="20.100000000000001" customHeight="1">
      <c r="A5" s="10" t="s">
        <v>107</v>
      </c>
      <c r="B5"/>
      <c r="C5"/>
      <c r="D5"/>
      <c r="E5"/>
      <c r="F5"/>
      <c r="G5"/>
    </row>
    <row r="6" spans="1:9" ht="20.100000000000001" customHeight="1">
      <c r="A6" s="3" t="s">
        <v>332</v>
      </c>
      <c r="B6" s="32"/>
      <c r="C6" s="32"/>
      <c r="D6" s="2"/>
    </row>
    <row r="7" spans="1:9" ht="20.100000000000001" customHeight="1">
      <c r="A7" s="32"/>
      <c r="B7" s="32"/>
      <c r="C7" s="32"/>
      <c r="D7" s="2"/>
    </row>
    <row r="8" spans="1:9" ht="20.100000000000001" customHeight="1">
      <c r="A8" s="32" t="s">
        <v>10</v>
      </c>
      <c r="B8" s="32"/>
      <c r="C8" s="32"/>
      <c r="D8" s="32"/>
    </row>
    <row r="9" spans="1:9" ht="20.100000000000001" customHeight="1">
      <c r="A9" s="32"/>
      <c r="B9" s="32"/>
      <c r="C9" s="32"/>
      <c r="D9" s="32"/>
    </row>
    <row r="10" spans="1:9" ht="20.100000000000001" customHeight="1">
      <c r="A10" s="49" t="s">
        <v>11</v>
      </c>
      <c r="B10" s="49" t="s">
        <v>12</v>
      </c>
      <c r="C10" s="32" t="s">
        <v>28</v>
      </c>
      <c r="F10" s="32" t="s">
        <v>119</v>
      </c>
      <c r="G10" s="49" t="s">
        <v>163</v>
      </c>
      <c r="I10" s="49" t="s">
        <v>363</v>
      </c>
    </row>
    <row r="11" spans="1:9" ht="20.100000000000001" customHeight="1">
      <c r="A11" s="49" t="s">
        <v>20</v>
      </c>
      <c r="B11" s="49" t="s">
        <v>15</v>
      </c>
      <c r="C11" s="49" t="s">
        <v>27</v>
      </c>
      <c r="F11" s="49" t="s">
        <v>192</v>
      </c>
      <c r="G11" s="52" t="s">
        <v>162</v>
      </c>
      <c r="I11" s="52" t="s">
        <v>447</v>
      </c>
    </row>
    <row r="12" spans="1:9" ht="20.100000000000001" customHeight="1">
      <c r="A12" s="49" t="s">
        <v>13</v>
      </c>
      <c r="B12" s="49" t="s">
        <v>14</v>
      </c>
      <c r="C12" s="49" t="s">
        <v>26</v>
      </c>
      <c r="D12" s="3" t="s">
        <v>31</v>
      </c>
      <c r="F12" s="49" t="s">
        <v>26</v>
      </c>
      <c r="G12" s="49" t="s">
        <v>14</v>
      </c>
      <c r="I12" s="49" t="s">
        <v>14</v>
      </c>
    </row>
    <row r="13" spans="1:9" ht="20.100000000000001" customHeight="1">
      <c r="A13" s="49">
        <v>0</v>
      </c>
      <c r="B13" s="49">
        <v>0</v>
      </c>
      <c r="C13" s="50" t="s">
        <v>411</v>
      </c>
      <c r="D13" s="3" t="s">
        <v>35</v>
      </c>
      <c r="F13" s="106" t="str">
        <f>C13</f>
        <v xml:space="preserve"> </v>
      </c>
      <c r="G13" s="49"/>
      <c r="H13" s="3" t="s">
        <v>446</v>
      </c>
      <c r="I13" s="49" t="e">
        <f t="shared" ref="I13:I18" si="0">A13/$D$22</f>
        <v>#DIV/0!</v>
      </c>
    </row>
    <row r="14" spans="1:9" ht="20.100000000000001" customHeight="1">
      <c r="A14" s="49">
        <v>2</v>
      </c>
      <c r="B14" s="49">
        <v>4</v>
      </c>
      <c r="C14" s="50"/>
      <c r="D14" s="3" t="s">
        <v>161</v>
      </c>
      <c r="F14" s="106"/>
      <c r="G14" s="49"/>
      <c r="H14" s="3" t="s">
        <v>39</v>
      </c>
      <c r="I14" s="49" t="e">
        <f t="shared" si="0"/>
        <v>#DIV/0!</v>
      </c>
    </row>
    <row r="15" spans="1:9" ht="20.100000000000001" customHeight="1">
      <c r="A15" s="49">
        <v>4</v>
      </c>
      <c r="B15" s="49">
        <v>9</v>
      </c>
      <c r="C15" s="50"/>
      <c r="D15" s="3" t="s">
        <v>36</v>
      </c>
      <c r="F15" s="53"/>
      <c r="I15" s="49" t="e">
        <f t="shared" si="0"/>
        <v>#DIV/0!</v>
      </c>
    </row>
    <row r="16" spans="1:9" ht="20.100000000000001" customHeight="1">
      <c r="A16" s="49">
        <v>6</v>
      </c>
      <c r="B16" s="49">
        <v>16</v>
      </c>
      <c r="C16" s="50"/>
      <c r="D16" s="3" t="s">
        <v>29</v>
      </c>
      <c r="F16" s="53"/>
      <c r="I16" s="49" t="e">
        <f t="shared" si="0"/>
        <v>#DIV/0!</v>
      </c>
    </row>
    <row r="17" spans="1:9" ht="20.100000000000001" customHeight="1">
      <c r="A17" s="49">
        <v>8</v>
      </c>
      <c r="B17" s="49">
        <v>21</v>
      </c>
      <c r="C17" s="50"/>
      <c r="D17" s="3" t="s">
        <v>37</v>
      </c>
      <c r="F17" s="53"/>
      <c r="I17" s="49" t="e">
        <f t="shared" si="0"/>
        <v>#DIV/0!</v>
      </c>
    </row>
    <row r="18" spans="1:9" ht="20.100000000000001" customHeight="1">
      <c r="A18" s="49">
        <v>10</v>
      </c>
      <c r="B18" s="49">
        <v>26</v>
      </c>
      <c r="C18" s="50"/>
      <c r="D18" s="3" t="s">
        <v>30</v>
      </c>
      <c r="F18" s="105"/>
      <c r="I18" s="49" t="e">
        <f t="shared" si="0"/>
        <v>#DIV/0!</v>
      </c>
    </row>
    <row r="19" spans="1:9" ht="20.100000000000001" customHeight="1">
      <c r="A19" s="49" t="s">
        <v>408</v>
      </c>
      <c r="B19" s="49" t="s">
        <v>409</v>
      </c>
      <c r="D19" s="3" t="s">
        <v>32</v>
      </c>
      <c r="F19" s="3" t="s">
        <v>193</v>
      </c>
    </row>
    <row r="20" spans="1:9" ht="20.100000000000001" customHeight="1">
      <c r="A20" s="104">
        <f>SUM(A13:A19)/6</f>
        <v>5</v>
      </c>
      <c r="B20" s="96">
        <f>SUM(B13:B19)/6</f>
        <v>12.666666666666666</v>
      </c>
      <c r="D20" s="3" t="s">
        <v>33</v>
      </c>
      <c r="F20" s="3" t="s">
        <v>442</v>
      </c>
    </row>
    <row r="21" spans="1:9" ht="20.100000000000001" customHeight="1">
      <c r="B21" s="107" t="s">
        <v>412</v>
      </c>
      <c r="C21" s="49" t="s">
        <v>410</v>
      </c>
      <c r="D21" s="49" t="s">
        <v>413</v>
      </c>
      <c r="F21" s="49" t="s">
        <v>195</v>
      </c>
    </row>
    <row r="22" spans="1:9" ht="20.100000000000001" customHeight="1">
      <c r="B22" s="105">
        <f>A20/B20</f>
        <v>0.39473684210526316</v>
      </c>
      <c r="C22" s="49">
        <f>SUM(C14:C18)/5</f>
        <v>0</v>
      </c>
      <c r="D22" s="105">
        <f>C18</f>
        <v>0</v>
      </c>
      <c r="E22" s="51"/>
      <c r="F22" s="53">
        <v>0.4</v>
      </c>
      <c r="G22" s="32" t="s">
        <v>443</v>
      </c>
    </row>
    <row r="23" spans="1:9" ht="20.100000000000001" customHeight="1">
      <c r="B23" s="49" t="s">
        <v>26</v>
      </c>
      <c r="C23" s="49" t="s">
        <v>26</v>
      </c>
      <c r="D23" s="49" t="s">
        <v>26</v>
      </c>
      <c r="E23" s="51"/>
      <c r="F23" s="49" t="s">
        <v>26</v>
      </c>
      <c r="G23" s="52"/>
    </row>
    <row r="24" spans="1:9" ht="20.100000000000001" customHeight="1">
      <c r="F24" s="31"/>
    </row>
    <row r="25" spans="1:9" ht="20.100000000000001" customHeight="1">
      <c r="B25" s="3" t="s">
        <v>34</v>
      </c>
      <c r="C25" s="3" t="s">
        <v>414</v>
      </c>
      <c r="D25" s="31"/>
      <c r="E25" s="31"/>
      <c r="G25" s="63" t="s">
        <v>415</v>
      </c>
    </row>
    <row r="26" spans="1:9" ht="20.100000000000001" customHeight="1">
      <c r="B26" s="52" t="s">
        <v>114</v>
      </c>
      <c r="D26" s="32" t="s">
        <v>448</v>
      </c>
    </row>
    <row r="27" spans="1:9" ht="20.100000000000001" customHeight="1">
      <c r="B27" s="52"/>
      <c r="D27" s="32"/>
    </row>
    <row r="28" spans="1:9" ht="20.100000000000001" customHeight="1">
      <c r="B28" s="52"/>
      <c r="D28" s="32"/>
    </row>
    <row r="30" spans="1:9" ht="20.100000000000001" customHeight="1">
      <c r="A30" s="32" t="s">
        <v>407</v>
      </c>
      <c r="B30" s="32"/>
      <c r="C30" s="32"/>
      <c r="D30" s="32"/>
    </row>
    <row r="31" spans="1:9" ht="20.100000000000001" customHeight="1">
      <c r="A31" s="32"/>
      <c r="B31" s="32"/>
      <c r="C31" s="32"/>
      <c r="D31" s="32"/>
    </row>
    <row r="32" spans="1:9" ht="20.100000000000001" customHeight="1">
      <c r="A32" s="32" t="s">
        <v>10</v>
      </c>
      <c r="B32" s="32"/>
      <c r="C32" s="32"/>
      <c r="D32" s="32"/>
    </row>
    <row r="33" spans="1:9" ht="20.100000000000001" customHeight="1">
      <c r="A33" s="32"/>
      <c r="B33" s="32"/>
      <c r="C33" s="32"/>
      <c r="D33" s="32"/>
    </row>
    <row r="34" spans="1:9" ht="20.100000000000001" customHeight="1">
      <c r="A34" s="49" t="s">
        <v>11</v>
      </c>
      <c r="B34" s="49" t="s">
        <v>12</v>
      </c>
      <c r="C34" s="32" t="s">
        <v>28</v>
      </c>
      <c r="F34" s="32" t="s">
        <v>119</v>
      </c>
      <c r="G34" s="49" t="s">
        <v>163</v>
      </c>
      <c r="I34" s="49" t="s">
        <v>363</v>
      </c>
    </row>
    <row r="35" spans="1:9" ht="20.100000000000001" customHeight="1">
      <c r="A35" s="49" t="s">
        <v>20</v>
      </c>
      <c r="B35" s="49" t="s">
        <v>15</v>
      </c>
      <c r="C35" s="49" t="s">
        <v>27</v>
      </c>
      <c r="F35" s="49" t="s">
        <v>192</v>
      </c>
      <c r="G35" s="52" t="s">
        <v>162</v>
      </c>
      <c r="I35" s="52" t="s">
        <v>364</v>
      </c>
    </row>
    <row r="36" spans="1:9" ht="20.100000000000001" customHeight="1">
      <c r="A36" s="49" t="s">
        <v>13</v>
      </c>
      <c r="B36" s="49" t="s">
        <v>14</v>
      </c>
      <c r="C36" s="49" t="s">
        <v>26</v>
      </c>
      <c r="D36" s="3"/>
      <c r="F36" s="49" t="s">
        <v>26</v>
      </c>
      <c r="G36" s="49" t="s">
        <v>14</v>
      </c>
      <c r="I36" s="49" t="s">
        <v>14</v>
      </c>
    </row>
    <row r="37" spans="1:9" ht="20.100000000000001" customHeight="1">
      <c r="A37" s="49">
        <v>0</v>
      </c>
      <c r="B37" s="49">
        <v>0</v>
      </c>
      <c r="C37" s="50"/>
      <c r="D37" s="3"/>
      <c r="F37" s="53">
        <f t="shared" ref="F37:F42" si="1">C37</f>
        <v>0</v>
      </c>
      <c r="G37" s="49">
        <f t="shared" ref="G37:G42" si="2">A37/$F$46</f>
        <v>0</v>
      </c>
      <c r="H37" s="3"/>
      <c r="I37" s="96">
        <f t="shared" ref="I37:I42" si="3">A37/$D$46</f>
        <v>0</v>
      </c>
    </row>
    <row r="38" spans="1:9" ht="20.100000000000001" customHeight="1">
      <c r="A38" s="49">
        <v>2</v>
      </c>
      <c r="B38" s="49">
        <v>4</v>
      </c>
      <c r="C38" s="50">
        <f>A38/B38</f>
        <v>0.5</v>
      </c>
      <c r="D38" s="3"/>
      <c r="F38" s="53">
        <f t="shared" si="1"/>
        <v>0.5</v>
      </c>
      <c r="G38" s="49">
        <f t="shared" si="2"/>
        <v>5</v>
      </c>
      <c r="H38" s="3"/>
      <c r="I38" s="96">
        <f t="shared" si="3"/>
        <v>5.1999999999999993</v>
      </c>
    </row>
    <row r="39" spans="1:9" ht="20.100000000000001" customHeight="1">
      <c r="A39" s="49">
        <v>4</v>
      </c>
      <c r="B39" s="49">
        <v>9</v>
      </c>
      <c r="C39" s="50">
        <f>A39/B39</f>
        <v>0.44444444444444442</v>
      </c>
      <c r="D39" s="3"/>
      <c r="F39" s="53">
        <f t="shared" si="1"/>
        <v>0.44444444444444442</v>
      </c>
      <c r="G39" s="49">
        <f t="shared" si="2"/>
        <v>10</v>
      </c>
      <c r="I39" s="96">
        <f t="shared" si="3"/>
        <v>10.399999999999999</v>
      </c>
    </row>
    <row r="40" spans="1:9" ht="20.100000000000001" customHeight="1">
      <c r="A40" s="49">
        <v>6</v>
      </c>
      <c r="B40" s="49">
        <v>16</v>
      </c>
      <c r="C40" s="50">
        <f>A40/B40</f>
        <v>0.375</v>
      </c>
      <c r="D40" s="3" t="s">
        <v>196</v>
      </c>
      <c r="F40" s="53">
        <f t="shared" si="1"/>
        <v>0.375</v>
      </c>
      <c r="G40" s="49">
        <f t="shared" si="2"/>
        <v>15</v>
      </c>
      <c r="H40" s="3" t="s">
        <v>358</v>
      </c>
      <c r="I40" s="96">
        <f t="shared" si="3"/>
        <v>15.6</v>
      </c>
    </row>
    <row r="41" spans="1:9" ht="20.100000000000001" customHeight="1">
      <c r="A41" s="49">
        <v>8</v>
      </c>
      <c r="B41" s="49">
        <v>21</v>
      </c>
      <c r="C41" s="50">
        <f>A41/B41</f>
        <v>0.38095238095238093</v>
      </c>
      <c r="D41" s="3"/>
      <c r="F41" s="53">
        <f t="shared" si="1"/>
        <v>0.38095238095238093</v>
      </c>
      <c r="G41" s="49">
        <f t="shared" si="2"/>
        <v>20</v>
      </c>
      <c r="H41" s="3" t="s">
        <v>359</v>
      </c>
      <c r="I41" s="96">
        <f t="shared" si="3"/>
        <v>20.799999999999997</v>
      </c>
    </row>
    <row r="42" spans="1:9" ht="20.100000000000001" customHeight="1">
      <c r="A42" s="49">
        <v>10</v>
      </c>
      <c r="B42" s="49">
        <v>26</v>
      </c>
      <c r="C42" s="50">
        <f>A42/B42</f>
        <v>0.38461538461538464</v>
      </c>
      <c r="D42" s="3"/>
      <c r="F42" s="105">
        <f t="shared" si="1"/>
        <v>0.38461538461538464</v>
      </c>
      <c r="G42" s="49">
        <f t="shared" si="2"/>
        <v>25</v>
      </c>
      <c r="I42" s="96">
        <f t="shared" si="3"/>
        <v>26</v>
      </c>
    </row>
    <row r="43" spans="1:9" ht="20.100000000000001" customHeight="1">
      <c r="A43" s="49" t="s">
        <v>408</v>
      </c>
      <c r="B43" s="49" t="s">
        <v>409</v>
      </c>
      <c r="D43" s="3" t="s">
        <v>32</v>
      </c>
      <c r="F43" s="3" t="s">
        <v>193</v>
      </c>
      <c r="G43" s="96"/>
      <c r="I43" s="96"/>
    </row>
    <row r="44" spans="1:9" ht="20.100000000000001" customHeight="1">
      <c r="A44" s="104">
        <f>SUM(A37:A43)/6</f>
        <v>5</v>
      </c>
      <c r="B44" s="96">
        <f>SUM(B37:B43)/6</f>
        <v>12.666666666666666</v>
      </c>
      <c r="D44" s="3" t="s">
        <v>33</v>
      </c>
      <c r="F44" s="3" t="s">
        <v>194</v>
      </c>
      <c r="G44" s="96"/>
      <c r="I44" s="96"/>
    </row>
    <row r="45" spans="1:9" ht="20.100000000000001" customHeight="1">
      <c r="B45" s="107" t="s">
        <v>412</v>
      </c>
      <c r="C45" s="49" t="s">
        <v>410</v>
      </c>
      <c r="D45" s="49" t="s">
        <v>413</v>
      </c>
      <c r="F45" s="49" t="s">
        <v>445</v>
      </c>
      <c r="G45" s="96"/>
      <c r="I45" s="96"/>
    </row>
    <row r="46" spans="1:9" ht="20.100000000000001" customHeight="1">
      <c r="B46" s="105">
        <f>A44/B44</f>
        <v>0.39473684210526316</v>
      </c>
      <c r="C46" s="105">
        <f>SUM(C38:C42)/5</f>
        <v>0.41700244200244202</v>
      </c>
      <c r="D46" s="105">
        <f>C42</f>
        <v>0.38461538461538464</v>
      </c>
      <c r="E46" s="51"/>
      <c r="F46" s="53">
        <f>0.4</f>
        <v>0.4</v>
      </c>
      <c r="G46" s="32" t="s">
        <v>444</v>
      </c>
      <c r="I46" s="96"/>
    </row>
    <row r="47" spans="1:9" ht="20.100000000000001" customHeight="1">
      <c r="B47" s="49" t="s">
        <v>26</v>
      </c>
      <c r="C47" s="49" t="s">
        <v>26</v>
      </c>
      <c r="D47" s="49" t="s">
        <v>26</v>
      </c>
      <c r="E47" s="51"/>
      <c r="F47" s="49" t="s">
        <v>26</v>
      </c>
      <c r="H47" s="2"/>
      <c r="I47" s="2"/>
    </row>
    <row r="48" spans="1:9" ht="20.100000000000001" customHeight="1">
      <c r="H48" s="2"/>
      <c r="I48" s="2"/>
    </row>
    <row r="49" spans="1:6" ht="20.100000000000001" customHeight="1">
      <c r="B49" s="52" t="s">
        <v>114</v>
      </c>
      <c r="D49" s="32" t="s">
        <v>416</v>
      </c>
      <c r="F49" s="31"/>
    </row>
    <row r="50" spans="1:6" ht="20.100000000000001" customHeight="1">
      <c r="B50" s="3"/>
      <c r="C50" s="3"/>
      <c r="D50" s="31"/>
      <c r="E50" s="31"/>
    </row>
    <row r="52" spans="1:6" ht="20.100000000000001" customHeight="1">
      <c r="A52" s="32" t="s">
        <v>368</v>
      </c>
    </row>
    <row r="53" spans="1:6" ht="20.100000000000001" customHeight="1">
      <c r="A53" s="3" t="s">
        <v>365</v>
      </c>
    </row>
    <row r="54" spans="1:6" ht="20.100000000000001" customHeight="1">
      <c r="A54" s="3" t="s">
        <v>197</v>
      </c>
    </row>
    <row r="55" spans="1:6" ht="20.100000000000001" customHeight="1">
      <c r="A55" s="3" t="s">
        <v>198</v>
      </c>
    </row>
    <row r="56" spans="1:6" ht="20.100000000000001" customHeight="1">
      <c r="A56" s="3" t="s">
        <v>199</v>
      </c>
    </row>
    <row r="57" spans="1:6" ht="20.100000000000001" customHeight="1">
      <c r="A57" s="3" t="s">
        <v>366</v>
      </c>
    </row>
    <row r="58" spans="1:6" ht="20.100000000000001" customHeight="1">
      <c r="A58" s="3" t="s">
        <v>367</v>
      </c>
    </row>
    <row r="60" spans="1:6" ht="20.100000000000001" customHeight="1">
      <c r="A60" s="3"/>
    </row>
    <row r="61" spans="1:6" ht="20.100000000000001" customHeight="1">
      <c r="A61" s="3"/>
    </row>
    <row r="62" spans="1:6" ht="20.100000000000001" customHeight="1">
      <c r="A62" s="3"/>
    </row>
    <row r="71" spans="1:7" ht="20.100000000000001" customHeight="1">
      <c r="A71" s="3" t="s">
        <v>420</v>
      </c>
    </row>
    <row r="72" spans="1:7" ht="20.100000000000001" customHeight="1">
      <c r="A72" s="3" t="s">
        <v>421</v>
      </c>
      <c r="C72" s="10"/>
      <c r="D72"/>
      <c r="E72"/>
      <c r="F72"/>
      <c r="G72"/>
    </row>
    <row r="73" spans="1:7" ht="20.100000000000001" customHeight="1">
      <c r="A73" s="3" t="s">
        <v>417</v>
      </c>
      <c r="C73" s="10"/>
      <c r="D73"/>
      <c r="E73"/>
      <c r="F73"/>
      <c r="G73"/>
    </row>
    <row r="74" spans="1:7" ht="20.100000000000001" customHeight="1">
      <c r="A74" s="3" t="s">
        <v>418</v>
      </c>
      <c r="G74"/>
    </row>
    <row r="75" spans="1:7" ht="20.100000000000001" customHeight="1">
      <c r="A75" s="3" t="s">
        <v>426</v>
      </c>
      <c r="G75"/>
    </row>
    <row r="76" spans="1:7" ht="20.100000000000001" customHeight="1">
      <c r="A76" s="3" t="s">
        <v>419</v>
      </c>
      <c r="C76" s="10"/>
      <c r="D76"/>
      <c r="E76"/>
      <c r="F76"/>
      <c r="G76"/>
    </row>
    <row r="77" spans="1:7" ht="20.100000000000001" customHeight="1">
      <c r="A77" s="3" t="s">
        <v>422</v>
      </c>
      <c r="C77" s="10"/>
      <c r="D77"/>
      <c r="E77"/>
      <c r="F77"/>
      <c r="G77"/>
    </row>
    <row r="78" spans="1:7" ht="20.100000000000001" customHeight="1">
      <c r="A78" s="3" t="s">
        <v>423</v>
      </c>
    </row>
    <row r="79" spans="1:7" ht="20.100000000000001" customHeight="1">
      <c r="A79" s="3" t="s">
        <v>424</v>
      </c>
    </row>
    <row r="80" spans="1:7" ht="20.100000000000001" customHeight="1">
      <c r="A80" s="3" t="s">
        <v>425</v>
      </c>
    </row>
    <row r="81" spans="1:8" ht="20.100000000000001" customHeight="1">
      <c r="A81" s="3" t="s">
        <v>428</v>
      </c>
      <c r="C81" s="10"/>
      <c r="D81"/>
      <c r="E81"/>
      <c r="F81"/>
    </row>
    <row r="82" spans="1:8" ht="20.100000000000001" customHeight="1">
      <c r="A82" s="3" t="s">
        <v>427</v>
      </c>
      <c r="C82" s="10"/>
      <c r="D82"/>
      <c r="E82"/>
      <c r="F82"/>
    </row>
    <row r="83" spans="1:8" ht="20.100000000000001" customHeight="1">
      <c r="B83" s="10"/>
      <c r="C83"/>
      <c r="D83"/>
      <c r="E83"/>
      <c r="F83"/>
      <c r="G83"/>
      <c r="H83"/>
    </row>
    <row r="84" spans="1:8" ht="20.100000000000001" customHeight="1">
      <c r="A84" s="2" t="s">
        <v>394</v>
      </c>
    </row>
    <row r="86" spans="1:8" ht="20.100000000000001" customHeight="1">
      <c r="A86" s="32" t="s">
        <v>429</v>
      </c>
    </row>
    <row r="87" spans="1:8" ht="20.100000000000001" customHeight="1">
      <c r="A87" s="3" t="s">
        <v>400</v>
      </c>
    </row>
    <row r="88" spans="1:8" ht="20.100000000000001" customHeight="1">
      <c r="A88" s="3" t="s">
        <v>402</v>
      </c>
    </row>
    <row r="89" spans="1:8" ht="20.100000000000001" customHeight="1">
      <c r="A89" s="3" t="s">
        <v>401</v>
      </c>
    </row>
  </sheetData>
  <phoneticPr fontId="1" type="noConversion"/>
  <pageMargins left="0.75" right="0.75" top="1" bottom="1" header="0.5" footer="0.5"/>
  <pageSetup paperSize="0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12</vt:i4>
      </vt:variant>
    </vt:vector>
  </HeadingPairs>
  <TitlesOfParts>
    <vt:vector size="12" baseType="lpstr">
      <vt:lpstr>Blad1</vt:lpstr>
      <vt:lpstr>Blad2</vt:lpstr>
      <vt:lpstr>Blad3</vt:lpstr>
      <vt:lpstr>4</vt:lpstr>
      <vt:lpstr>5</vt:lpstr>
      <vt:lpstr>6</vt:lpstr>
      <vt:lpstr>7</vt:lpstr>
      <vt:lpstr>8</vt:lpstr>
      <vt:lpstr>9</vt:lpstr>
      <vt:lpstr>10</vt:lpstr>
      <vt:lpstr>11</vt:lpstr>
      <vt:lpstr>Extra blad</vt:lpstr>
    </vt:vector>
  </TitlesOfParts>
  <Company>Prive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Admin</cp:lastModifiedBy>
  <cp:lastPrinted>2009-08-23T11:57:32Z</cp:lastPrinted>
  <dcterms:created xsi:type="dcterms:W3CDTF">2009-08-20T07:33:41Z</dcterms:created>
  <dcterms:modified xsi:type="dcterms:W3CDTF">2012-06-21T08:08:15Z</dcterms:modified>
</cp:coreProperties>
</file>